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E:\HOSPITAL\MINUTES &amp; PACKAGES\2025 Meetings\Dec 2, 2025\"/>
    </mc:Choice>
  </mc:AlternateContent>
  <xr:revisionPtr revIDLastSave="0" documentId="8_{61EA46A5-4AF9-44B8-8C78-3BE377155E4E}" xr6:coauthVersionLast="47" xr6:coauthVersionMax="47" xr10:uidLastSave="{00000000-0000-0000-0000-000000000000}"/>
  <bookViews>
    <workbookView xWindow="1116" yWindow="1116" windowWidth="17280" windowHeight="8928" xr2:uid="{00000000-000D-0000-FFFF-FFFF00000000}"/>
  </bookViews>
  <sheets>
    <sheet name="NOTES" sheetId="5" r:id="rId1"/>
    <sheet name="BALANCE SHEET" sheetId="1" r:id="rId2"/>
    <sheet name="INCOME STATEMENT" sheetId="2" r:id="rId3"/>
    <sheet name="ADMIN" sheetId="3" r:id="rId4"/>
    <sheet name="BUDGET" sheetId="4" r:id="rId5"/>
  </sheets>
  <definedNames>
    <definedName name="_xlnm.Print_Area" localSheetId="3">ADMIN!$A$1:$E$20</definedName>
    <definedName name="_xlnm.Print_Area" localSheetId="4">BUDGET!$A$1:$I$35</definedName>
    <definedName name="_xlnm.Print_Area" localSheetId="2">'INCOME STATEMENT'!$A$1:$D$30</definedName>
    <definedName name="_xlnm.Print_Area" localSheetId="0">NOTES!$A$1:$A$68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" i="4" l="1"/>
  <c r="B49" i="1"/>
  <c r="B32" i="1"/>
  <c r="G9" i="4" l="1"/>
  <c r="H9" i="4" s="1"/>
  <c r="G10" i="4"/>
  <c r="H10" i="4" s="1"/>
  <c r="G11" i="4"/>
  <c r="H11" i="4" s="1"/>
  <c r="B12" i="4"/>
  <c r="C12" i="4"/>
  <c r="D12" i="4"/>
  <c r="E12" i="4"/>
  <c r="F12" i="4"/>
  <c r="I12" i="4"/>
  <c r="G15" i="4"/>
  <c r="H15" i="4" s="1"/>
  <c r="B16" i="4"/>
  <c r="C16" i="4"/>
  <c r="D16" i="4"/>
  <c r="E16" i="4"/>
  <c r="F16" i="4"/>
  <c r="I16" i="4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 s="1"/>
  <c r="G25" i="4"/>
  <c r="H25" i="4" s="1"/>
  <c r="G26" i="4"/>
  <c r="H26" i="4" s="1"/>
  <c r="G28" i="4"/>
  <c r="H28" i="4" s="1"/>
  <c r="G29" i="4"/>
  <c r="H29" i="4" s="1"/>
  <c r="G30" i="4"/>
  <c r="H30" i="4" s="1"/>
  <c r="B31" i="4"/>
  <c r="C31" i="4"/>
  <c r="D31" i="4"/>
  <c r="E31" i="4"/>
  <c r="E32" i="4" s="1"/>
  <c r="F31" i="4"/>
  <c r="F32" i="4" s="1"/>
  <c r="I31" i="4"/>
  <c r="D32" i="4"/>
  <c r="D33" i="4" s="1"/>
  <c r="I32" i="4" l="1"/>
  <c r="I33" i="4" s="1"/>
  <c r="F33" i="4"/>
  <c r="E33" i="4"/>
  <c r="G16" i="4"/>
  <c r="H16" i="4" s="1"/>
  <c r="C32" i="4"/>
  <c r="C33" i="4" s="1"/>
  <c r="G31" i="4"/>
  <c r="H31" i="4" s="1"/>
  <c r="B32" i="4"/>
  <c r="G12" i="4"/>
  <c r="H12" i="4" s="1"/>
  <c r="G32" i="4" l="1"/>
  <c r="H32" i="4" s="1"/>
  <c r="B33" i="4"/>
  <c r="G33" i="4" s="1"/>
  <c r="B45" i="1" l="1"/>
  <c r="B51" i="1" s="1"/>
  <c r="D17" i="3" l="1"/>
  <c r="B17" i="3"/>
  <c r="D25" i="2"/>
  <c r="B25" i="2"/>
  <c r="D12" i="2"/>
  <c r="D14" i="2" s="1"/>
  <c r="B12" i="2"/>
  <c r="B14" i="2" s="1"/>
  <c r="B57" i="1"/>
  <c r="B59" i="1" s="1"/>
  <c r="B22" i="1"/>
  <c r="B16" i="1"/>
  <c r="B11" i="1"/>
  <c r="B27" i="2" l="1"/>
  <c r="D27" i="2"/>
  <c r="B24" i="1"/>
  <c r="B36" i="1" s="1"/>
</calcChain>
</file>

<file path=xl/sharedStrings.xml><?xml version="1.0" encoding="utf-8"?>
<sst xmlns="http://schemas.openxmlformats.org/spreadsheetml/2006/main" count="161" uniqueCount="136">
  <si>
    <t>THE LOWER FLORIDA KEYS HOSPITAL DISTRICT</t>
  </si>
  <si>
    <t>STATEMENT OF FINANCIAL POSITION</t>
  </si>
  <si>
    <t>ASSETS</t>
  </si>
  <si>
    <t>Current assets:</t>
  </si>
  <si>
    <t>Cash:</t>
  </si>
  <si>
    <t>Operating account</t>
  </si>
  <si>
    <t>Petty cash</t>
  </si>
  <si>
    <t xml:space="preserve">Total cash </t>
  </si>
  <si>
    <t>Investments:</t>
  </si>
  <si>
    <t>Investments -book value</t>
  </si>
  <si>
    <t>Unrealized gain (loss)</t>
  </si>
  <si>
    <t>Total invesments at market value</t>
  </si>
  <si>
    <t>Other current assets:</t>
  </si>
  <si>
    <t>Rent and interest receivable</t>
  </si>
  <si>
    <t>Total other current assets</t>
  </si>
  <si>
    <t>Total current assets</t>
  </si>
  <si>
    <t>Other assets:</t>
  </si>
  <si>
    <t>Advanced rent receivable - KWHR</t>
  </si>
  <si>
    <t>Interest receivable - advanced rent - KWHR</t>
  </si>
  <si>
    <t>Total other assets</t>
  </si>
  <si>
    <t>Property, plant and equipment, net of depreciation</t>
  </si>
  <si>
    <t>TOTAL ASSETS</t>
  </si>
  <si>
    <t>LIABILITIES &amp; FUND EQUITY</t>
  </si>
  <si>
    <t>Liabilities:</t>
  </si>
  <si>
    <t>Accrued  operating expenses</t>
  </si>
  <si>
    <t>TOTAL LIABILITIES</t>
  </si>
  <si>
    <t>Fund equity:</t>
  </si>
  <si>
    <t>TOTAL FUND EQUITY</t>
  </si>
  <si>
    <t>TOTAL LIABILITIES AND FUND EQUITY</t>
  </si>
  <si>
    <t>Prepaid insurance</t>
  </si>
  <si>
    <t>STATEMENT OF REVENUES AND EXPENSES</t>
  </si>
  <si>
    <t>Operating expenses:</t>
  </si>
  <si>
    <t>Administrative services</t>
  </si>
  <si>
    <t>Primary care clinic (physicians funding)</t>
  </si>
  <si>
    <t>Total operating expenses</t>
  </si>
  <si>
    <t>Income (loss) from operations</t>
  </si>
  <si>
    <t>Nonoperating revenues (expenses):</t>
  </si>
  <si>
    <t>Investment income (loss)</t>
  </si>
  <si>
    <t>Land rent</t>
  </si>
  <si>
    <t>Interest - KWHR deferred rent</t>
  </si>
  <si>
    <t>Custodial fees</t>
  </si>
  <si>
    <t>Investment advisory fees</t>
  </si>
  <si>
    <t>Net nonoperating revenues</t>
  </si>
  <si>
    <t>TOTAL EXCESS EXPENSES OVER REVENUE</t>
  </si>
  <si>
    <t>SCHEDULE OF ADMINISTRATIVE EXPENSES</t>
  </si>
  <si>
    <t xml:space="preserve"> </t>
  </si>
  <si>
    <t>Accounting services</t>
  </si>
  <si>
    <t>Advertising</t>
  </si>
  <si>
    <t>Audit fees</t>
  </si>
  <si>
    <t>Insurance</t>
  </si>
  <si>
    <t>Legal fees</t>
  </si>
  <si>
    <t>Miscellaneous</t>
  </si>
  <si>
    <t>Office supplies</t>
  </si>
  <si>
    <t>Website</t>
  </si>
  <si>
    <t>Total Administratve Expenses</t>
  </si>
  <si>
    <t>LOWER FLORIDA KEYS HOSPITAL DISTRICT</t>
  </si>
  <si>
    <t>ACTUAL AND BUDGET REVENUE AND EXPENSES</t>
  </si>
  <si>
    <t>Actual</t>
  </si>
  <si>
    <t>Budget</t>
  </si>
  <si>
    <t>3 Months</t>
  </si>
  <si>
    <t>12 months</t>
  </si>
  <si>
    <t>09/31/13</t>
  </si>
  <si>
    <t>$ Difference</t>
  </si>
  <si>
    <t>% Difference</t>
  </si>
  <si>
    <t>REVENUE</t>
  </si>
  <si>
    <t>Dividends and capital gains distributions</t>
  </si>
  <si>
    <t>Interest and advanced rent (KWHRC)</t>
  </si>
  <si>
    <t>TOTAL REVENUE</t>
  </si>
  <si>
    <t>Indigent care expense</t>
  </si>
  <si>
    <t>Primary care clinic</t>
  </si>
  <si>
    <t>Total indigent care expenses</t>
  </si>
  <si>
    <t>Administrative expenses</t>
  </si>
  <si>
    <t>Audit and consulting fees</t>
  </si>
  <si>
    <t>Total adminstrative expenses</t>
  </si>
  <si>
    <t>TOTAL EXPENSES AND DISBURSEMENTS</t>
  </si>
  <si>
    <t>REVENUE OVER (UNDER) EXPENSES AND DISBURSEMENTS</t>
  </si>
  <si>
    <t>na</t>
  </si>
  <si>
    <t>NOTES ON  FINANCIAL STATEMENTS</t>
  </si>
  <si>
    <t>1.) Operating account.</t>
  </si>
  <si>
    <t>2.) Investments</t>
  </si>
  <si>
    <t>Fixed assets net of depreciation are negligible.</t>
  </si>
  <si>
    <t>1.) Investment income</t>
  </si>
  <si>
    <t>ACTUAL RECEIPTS AND DISBURSEMENTS AS COMPARED TO BUDGET</t>
  </si>
  <si>
    <t>1.) Dividends and capital gains distributions.</t>
  </si>
  <si>
    <t xml:space="preserve">2.)  Rent </t>
  </si>
  <si>
    <t>3.)  Advanced rent and interest.</t>
  </si>
  <si>
    <t>Meetings</t>
  </si>
  <si>
    <t>4.) Other assets</t>
  </si>
  <si>
    <t>Accounts Payable</t>
  </si>
  <si>
    <t>Due to Key West HMA Primary Care Clinic</t>
  </si>
  <si>
    <t>Accounts Receivable</t>
  </si>
  <si>
    <t>3.) Accounts Receivable, prepaid expenses, rent and interest receivable.</t>
  </si>
  <si>
    <t>5.) Fixed assets</t>
  </si>
  <si>
    <t>6.) Liabilties</t>
  </si>
  <si>
    <t xml:space="preserve">  Net income (loss)</t>
  </si>
  <si>
    <t>7.) Net Income (Loss)</t>
  </si>
  <si>
    <t>Land Rent (KWHRC)</t>
  </si>
  <si>
    <t xml:space="preserve">  Fund balance </t>
  </si>
  <si>
    <t>6.)  Indigent Care Expense</t>
  </si>
  <si>
    <t>7.)  Deficit disbursements over receipts</t>
  </si>
  <si>
    <t xml:space="preserve">Other nonoperating revenue </t>
  </si>
  <si>
    <t>Lease Receivable - Ground Lease</t>
  </si>
  <si>
    <t>Lease Receivable - ST</t>
  </si>
  <si>
    <t>TOTAL CURRENT LIABILITIES</t>
  </si>
  <si>
    <t>Long Term Liabilities:</t>
  </si>
  <si>
    <t>Deferred Inflows Ground Lease</t>
  </si>
  <si>
    <t>Total Long Erm Liabilities</t>
  </si>
  <si>
    <t>Nonoperating Revenue - Other (State of Florida)</t>
  </si>
  <si>
    <t>Payments Due to HMA for Primary Care Clinic are current.</t>
  </si>
  <si>
    <t>Due to State of Florida</t>
  </si>
  <si>
    <t>Payment Due to State of Florida for receipt of payments in error is $21,444.</t>
  </si>
  <si>
    <t>YTD 2025</t>
  </si>
  <si>
    <t>4.) Total administrative expenses</t>
  </si>
  <si>
    <t>Meeting Expense</t>
  </si>
  <si>
    <r>
      <rPr>
        <b/>
        <sz val="18"/>
        <color indexed="8"/>
        <rFont val="Calibri"/>
        <family val="2"/>
      </rPr>
      <t>Advanced rent receivable.</t>
    </r>
    <r>
      <rPr>
        <sz val="18"/>
        <color theme="1"/>
        <rFont val="Calibri"/>
        <family val="2"/>
        <scheme val="minor"/>
      </rPr>
      <t xml:space="preserve">    Principal and interest were paid in full in late April.  The balance owed is $0.00.</t>
    </r>
  </si>
  <si>
    <t xml:space="preserve">The positive change in net assets is due to the quarterly gain in market value of the District's investments.  </t>
  </si>
  <si>
    <t>Advanced rent and interest have been paid in full for the term of the agreement.</t>
  </si>
  <si>
    <t>FOR THE THREE MONTHS ENDING SEPTEMBER 30, 2025</t>
  </si>
  <si>
    <t>FOR THE THREE MONTHS ENDING SEPTEMBER 30, 1925</t>
  </si>
  <si>
    <t>JULY-SEPTEMBER</t>
  </si>
  <si>
    <t>the quarter ending 09/30/25 is $626,483 with a loss of ($185,800) YTD.</t>
  </si>
  <si>
    <t>The  market value of the District's investments  increased by $665,823 in the quarter ending 09/30/25.  Interest, dividends, and capital gains</t>
  </si>
  <si>
    <t xml:space="preserve">are $49,359 for the quarter and $294,273 YTD.  Realized loss is ($10,018) for this quarter and the gain is $1,311,054 YTD.  Unrealized market gain for  </t>
  </si>
  <si>
    <t xml:space="preserve">Prepaid insurance at 09/30/25 is $1,328.  At 09/30/25 Palm Vista Nursing and Rehab has paid their land rent through October 2025. </t>
  </si>
  <si>
    <t>There is $21,842 in accrued Administrative Services for July - September 2025.</t>
  </si>
  <si>
    <t>In the quarter ending 09/30/25, dividends and capital gains distributions were $49,359 and the unrealized market gain was $626,483.</t>
  </si>
  <si>
    <t>Total Investment gain for the quarter was $665,823 with a gain of $1,419,528 for the fiscal year to date.</t>
  </si>
  <si>
    <t>Dividends and capital gains distributions actual is over budget for the year.  Quarter ending 09/30/25 actual at $665,823; $595,823 over the budgeted</t>
  </si>
  <si>
    <t>amount of $70,000.  YTD actual is $1,419,528; $1,139,528 over YTD budget amount of $280,000.</t>
  </si>
  <si>
    <t>Actual $63,803 slightly over budget of $57,576 YTD due to CPI increase.  Land rent is paid through October 2025.</t>
  </si>
  <si>
    <t>expenses being over budget.</t>
  </si>
  <si>
    <t xml:space="preserve">Primary Care Clinic is under budget YTD by $247,598.  </t>
  </si>
  <si>
    <t>expenses coming in under budget.</t>
  </si>
  <si>
    <t>The cash on hand is $2,035,181 at September 30, 2025.</t>
  </si>
  <si>
    <t>Actual ytd total administrative expenses showed a negative variance versus budget of ($203,226).  This variance is primarily from legal fees and audit</t>
  </si>
  <si>
    <t xml:space="preserve">The net is $1,042,976 more than forecast because YTD investment dividends and capital gains are higher than budgeted and primary care clinic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</si>
</sst>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mmmm\ d\,\ yyyy"/>
    <numFmt numFmtId="165" formatCode="m/d/yy;@"/>
    <numFmt numFmtId="166" formatCode="0.0%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centerContinuous"/>
    </xf>
    <xf numFmtId="43" fontId="3" fillId="0" borderId="0" xfId="0" applyNumberFormat="1" applyFont="1" applyAlignment="1">
      <alignment horizontal="centerContinuous"/>
    </xf>
    <xf numFmtId="43" fontId="4" fillId="0" borderId="0" xfId="0" applyNumberFormat="1" applyFont="1" applyAlignment="1">
      <alignment horizontal="centerContinuous"/>
    </xf>
    <xf numFmtId="43" fontId="0" fillId="0" borderId="0" xfId="0" applyNumberFormat="1"/>
    <xf numFmtId="43" fontId="0" fillId="0" borderId="0" xfId="0" applyNumberFormat="1" applyAlignment="1">
      <alignment horizontal="centerContinuous"/>
    </xf>
    <xf numFmtId="0" fontId="5" fillId="0" borderId="0" xfId="0" applyFont="1"/>
    <xf numFmtId="0" fontId="6" fillId="0" borderId="0" xfId="0" applyFont="1"/>
    <xf numFmtId="42" fontId="0" fillId="0" borderId="0" xfId="0" applyNumberFormat="1"/>
    <xf numFmtId="41" fontId="0" fillId="0" borderId="1" xfId="0" applyNumberFormat="1" applyBorder="1"/>
    <xf numFmtId="41" fontId="0" fillId="0" borderId="0" xfId="0" applyNumberFormat="1"/>
    <xf numFmtId="41" fontId="0" fillId="0" borderId="2" xfId="0" applyNumberFormat="1" applyBorder="1"/>
    <xf numFmtId="42" fontId="5" fillId="0" borderId="3" xfId="0" applyNumberFormat="1" applyFont="1" applyBorder="1"/>
    <xf numFmtId="41" fontId="6" fillId="0" borderId="2" xfId="0" applyNumberFormat="1" applyFont="1" applyBorder="1"/>
    <xf numFmtId="41" fontId="0" fillId="0" borderId="4" xfId="0" applyNumberFormat="1" applyBorder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7" fillId="0" borderId="0" xfId="0" applyFont="1" applyAlignment="1">
      <alignment horizontal="centerContinuous"/>
    </xf>
    <xf numFmtId="164" fontId="7" fillId="0" borderId="0" xfId="0" applyNumberFormat="1" applyFont="1" applyAlignment="1">
      <alignment horizontal="centerContinuous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1" fontId="0" fillId="0" borderId="0" xfId="0" applyNumberFormat="1" applyAlignment="1">
      <alignment horizontal="centerContinuous"/>
    </xf>
    <xf numFmtId="42" fontId="5" fillId="0" borderId="0" xfId="0" applyNumberFormat="1" applyFont="1"/>
    <xf numFmtId="0" fontId="4" fillId="0" borderId="0" xfId="0" applyFont="1" applyAlignment="1">
      <alignment horizontal="centerContinuous"/>
    </xf>
    <xf numFmtId="42" fontId="0" fillId="0" borderId="4" xfId="0" applyNumberFormat="1" applyBorder="1"/>
    <xf numFmtId="42" fontId="0" fillId="0" borderId="3" xfId="0" applyNumberFormat="1" applyBorder="1"/>
    <xf numFmtId="41" fontId="9" fillId="0" borderId="0" xfId="0" applyNumberFormat="1" applyFont="1"/>
    <xf numFmtId="41" fontId="10" fillId="0" borderId="0" xfId="0" applyNumberFormat="1" applyFont="1"/>
    <xf numFmtId="41" fontId="11" fillId="0" borderId="0" xfId="0" applyNumberFormat="1" applyFont="1"/>
    <xf numFmtId="41" fontId="6" fillId="0" borderId="0" xfId="0" applyNumberFormat="1" applyFont="1"/>
    <xf numFmtId="41" fontId="12" fillId="0" borderId="0" xfId="0" applyNumberFormat="1" applyFont="1"/>
    <xf numFmtId="166" fontId="9" fillId="0" borderId="0" xfId="0" applyNumberFormat="1" applyFont="1"/>
    <xf numFmtId="41" fontId="0" fillId="2" borderId="0" xfId="0" applyNumberFormat="1" applyFill="1"/>
    <xf numFmtId="0" fontId="13" fillId="0" borderId="0" xfId="0" applyFont="1"/>
    <xf numFmtId="0" fontId="1" fillId="0" borderId="0" xfId="0" applyFont="1"/>
    <xf numFmtId="0" fontId="14" fillId="0" borderId="0" xfId="0" applyFont="1"/>
    <xf numFmtId="1" fontId="0" fillId="0" borderId="0" xfId="0" applyNumberFormat="1" applyAlignment="1">
      <alignment horizontal="right"/>
    </xf>
    <xf numFmtId="1" fontId="14" fillId="0" borderId="0" xfId="0" applyNumberFormat="1" applyFont="1"/>
    <xf numFmtId="1" fontId="0" fillId="0" borderId="0" xfId="0" applyNumberFormat="1"/>
    <xf numFmtId="0" fontId="0" fillId="0" borderId="0" xfId="0" applyAlignment="1">
      <alignment horizontal="left"/>
    </xf>
    <xf numFmtId="41" fontId="10" fillId="0" borderId="0" xfId="0" applyNumberFormat="1" applyFont="1" applyAlignment="1">
      <alignment horizontal="center"/>
    </xf>
    <xf numFmtId="41" fontId="9" fillId="0" borderId="2" xfId="0" applyNumberFormat="1" applyFont="1" applyBorder="1" applyAlignment="1">
      <alignment horizontal="center"/>
    </xf>
    <xf numFmtId="41" fontId="9" fillId="0" borderId="2" xfId="0" applyNumberFormat="1" applyFont="1" applyBorder="1"/>
    <xf numFmtId="41" fontId="9" fillId="0" borderId="1" xfId="0" applyNumberFormat="1" applyFont="1" applyBorder="1"/>
    <xf numFmtId="41" fontId="9" fillId="0" borderId="5" xfId="0" applyNumberFormat="1" applyFont="1" applyBorder="1"/>
    <xf numFmtId="41" fontId="1" fillId="0" borderId="0" xfId="0" applyNumberFormat="1" applyFont="1" applyAlignment="1">
      <alignment horizontal="center"/>
    </xf>
    <xf numFmtId="41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41" fontId="5" fillId="0" borderId="0" xfId="0" applyNumberFormat="1" applyFont="1"/>
    <xf numFmtId="41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right"/>
    </xf>
    <xf numFmtId="166" fontId="6" fillId="0" borderId="2" xfId="0" applyNumberFormat="1" applyFont="1" applyBorder="1" applyAlignment="1">
      <alignment horizontal="right"/>
    </xf>
    <xf numFmtId="41" fontId="1" fillId="0" borderId="0" xfId="0" applyNumberFormat="1" applyFont="1"/>
    <xf numFmtId="41" fontId="5" fillId="0" borderId="2" xfId="0" applyNumberFormat="1" applyFont="1" applyBorder="1" applyAlignment="1">
      <alignment horizontal="center"/>
    </xf>
    <xf numFmtId="41" fontId="6" fillId="0" borderId="0" xfId="0" applyNumberFormat="1" applyFont="1" applyAlignment="1">
      <alignment horizontal="right"/>
    </xf>
    <xf numFmtId="41" fontId="8" fillId="0" borderId="0" xfId="0" applyNumberFormat="1" applyFont="1"/>
    <xf numFmtId="166" fontId="10" fillId="0" borderId="0" xfId="0" applyNumberFormat="1" applyFont="1" applyAlignment="1">
      <alignment horizontal="right"/>
    </xf>
    <xf numFmtId="41" fontId="5" fillId="0" borderId="2" xfId="0" applyNumberFormat="1" applyFont="1" applyBorder="1"/>
    <xf numFmtId="166" fontId="9" fillId="0" borderId="2" xfId="0" applyNumberFormat="1" applyFont="1" applyBorder="1" applyAlignment="1">
      <alignment horizontal="right"/>
    </xf>
    <xf numFmtId="41" fontId="5" fillId="0" borderId="1" xfId="0" applyNumberFormat="1" applyFont="1" applyBorder="1"/>
    <xf numFmtId="41" fontId="5" fillId="0" borderId="5" xfId="0" applyNumberFormat="1" applyFont="1" applyBorder="1"/>
    <xf numFmtId="41" fontId="9" fillId="0" borderId="5" xfId="0" applyNumberFormat="1" applyFont="1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41" fontId="9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" fontId="15" fillId="0" borderId="0" xfId="0" applyNumberFormat="1" applyFont="1" applyAlignment="1">
      <alignment horizontal="left"/>
    </xf>
    <xf numFmtId="1" fontId="16" fillId="0" borderId="0" xfId="0" applyNumberFormat="1" applyFont="1" applyAlignment="1">
      <alignment horizontal="left"/>
    </xf>
    <xf numFmtId="0" fontId="16" fillId="0" borderId="0" xfId="0" applyFont="1"/>
    <xf numFmtId="1" fontId="17" fillId="0" borderId="0" xfId="0" applyNumberFormat="1" applyFont="1" applyAlignment="1">
      <alignment horizontal="center"/>
    </xf>
    <xf numFmtId="41" fontId="19" fillId="0" borderId="0" xfId="0" applyNumberFormat="1" applyFont="1" applyAlignment="1">
      <alignment horizontal="center"/>
    </xf>
    <xf numFmtId="41" fontId="6" fillId="0" borderId="1" xfId="0" applyNumberFormat="1" applyFont="1" applyBorder="1"/>
    <xf numFmtId="37" fontId="0" fillId="0" borderId="0" xfId="0" applyNumberForma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1" fontId="9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4"/>
  <sheetViews>
    <sheetView tabSelected="1" view="pageBreakPreview" topLeftCell="A32" zoomScaleNormal="100" zoomScaleSheetLayoutView="100" workbookViewId="0">
      <selection activeCell="A66" sqref="A66"/>
    </sheetView>
  </sheetViews>
  <sheetFormatPr defaultRowHeight="14.4" x14ac:dyDescent="0.3"/>
  <cols>
    <col min="1" max="1" width="216.5546875" style="39" customWidth="1"/>
    <col min="2" max="2" width="4" hidden="1" customWidth="1"/>
    <col min="3" max="3" width="64.88671875" customWidth="1"/>
    <col min="257" max="257" width="114.44140625" customWidth="1"/>
    <col min="258" max="258" width="4.44140625" customWidth="1"/>
    <col min="259" max="259" width="64.88671875" customWidth="1"/>
    <col min="513" max="513" width="114.44140625" customWidth="1"/>
    <col min="514" max="514" width="4.44140625" customWidth="1"/>
    <col min="515" max="515" width="64.88671875" customWidth="1"/>
    <col min="769" max="769" width="114.44140625" customWidth="1"/>
    <col min="770" max="770" width="4.44140625" customWidth="1"/>
    <col min="771" max="771" width="64.88671875" customWidth="1"/>
    <col min="1025" max="1025" width="114.44140625" customWidth="1"/>
    <col min="1026" max="1026" width="4.44140625" customWidth="1"/>
    <col min="1027" max="1027" width="64.88671875" customWidth="1"/>
    <col min="1281" max="1281" width="114.44140625" customWidth="1"/>
    <col min="1282" max="1282" width="4.44140625" customWidth="1"/>
    <col min="1283" max="1283" width="64.88671875" customWidth="1"/>
    <col min="1537" max="1537" width="114.44140625" customWidth="1"/>
    <col min="1538" max="1538" width="4.44140625" customWidth="1"/>
    <col min="1539" max="1539" width="64.88671875" customWidth="1"/>
    <col min="1793" max="1793" width="114.44140625" customWidth="1"/>
    <col min="1794" max="1794" width="4.44140625" customWidth="1"/>
    <col min="1795" max="1795" width="64.88671875" customWidth="1"/>
    <col min="2049" max="2049" width="114.44140625" customWidth="1"/>
    <col min="2050" max="2050" width="4.44140625" customWidth="1"/>
    <col min="2051" max="2051" width="64.88671875" customWidth="1"/>
    <col min="2305" max="2305" width="114.44140625" customWidth="1"/>
    <col min="2306" max="2306" width="4.44140625" customWidth="1"/>
    <col min="2307" max="2307" width="64.88671875" customWidth="1"/>
    <col min="2561" max="2561" width="114.44140625" customWidth="1"/>
    <col min="2562" max="2562" width="4.44140625" customWidth="1"/>
    <col min="2563" max="2563" width="64.88671875" customWidth="1"/>
    <col min="2817" max="2817" width="114.44140625" customWidth="1"/>
    <col min="2818" max="2818" width="4.44140625" customWidth="1"/>
    <col min="2819" max="2819" width="64.88671875" customWidth="1"/>
    <col min="3073" max="3073" width="114.44140625" customWidth="1"/>
    <col min="3074" max="3074" width="4.44140625" customWidth="1"/>
    <col min="3075" max="3075" width="64.88671875" customWidth="1"/>
    <col min="3329" max="3329" width="114.44140625" customWidth="1"/>
    <col min="3330" max="3330" width="4.44140625" customWidth="1"/>
    <col min="3331" max="3331" width="64.88671875" customWidth="1"/>
    <col min="3585" max="3585" width="114.44140625" customWidth="1"/>
    <col min="3586" max="3586" width="4.44140625" customWidth="1"/>
    <col min="3587" max="3587" width="64.88671875" customWidth="1"/>
    <col min="3841" max="3841" width="114.44140625" customWidth="1"/>
    <col min="3842" max="3842" width="4.44140625" customWidth="1"/>
    <col min="3843" max="3843" width="64.88671875" customWidth="1"/>
    <col min="4097" max="4097" width="114.44140625" customWidth="1"/>
    <col min="4098" max="4098" width="4.44140625" customWidth="1"/>
    <col min="4099" max="4099" width="64.88671875" customWidth="1"/>
    <col min="4353" max="4353" width="114.44140625" customWidth="1"/>
    <col min="4354" max="4354" width="4.44140625" customWidth="1"/>
    <col min="4355" max="4355" width="64.88671875" customWidth="1"/>
    <col min="4609" max="4609" width="114.44140625" customWidth="1"/>
    <col min="4610" max="4610" width="4.44140625" customWidth="1"/>
    <col min="4611" max="4611" width="64.88671875" customWidth="1"/>
    <col min="4865" max="4865" width="114.44140625" customWidth="1"/>
    <col min="4866" max="4866" width="4.44140625" customWidth="1"/>
    <col min="4867" max="4867" width="64.88671875" customWidth="1"/>
    <col min="5121" max="5121" width="114.44140625" customWidth="1"/>
    <col min="5122" max="5122" width="4.44140625" customWidth="1"/>
    <col min="5123" max="5123" width="64.88671875" customWidth="1"/>
    <col min="5377" max="5377" width="114.44140625" customWidth="1"/>
    <col min="5378" max="5378" width="4.44140625" customWidth="1"/>
    <col min="5379" max="5379" width="64.88671875" customWidth="1"/>
    <col min="5633" max="5633" width="114.44140625" customWidth="1"/>
    <col min="5634" max="5634" width="4.44140625" customWidth="1"/>
    <col min="5635" max="5635" width="64.88671875" customWidth="1"/>
    <col min="5889" max="5889" width="114.44140625" customWidth="1"/>
    <col min="5890" max="5890" width="4.44140625" customWidth="1"/>
    <col min="5891" max="5891" width="64.88671875" customWidth="1"/>
    <col min="6145" max="6145" width="114.44140625" customWidth="1"/>
    <col min="6146" max="6146" width="4.44140625" customWidth="1"/>
    <col min="6147" max="6147" width="64.88671875" customWidth="1"/>
    <col min="6401" max="6401" width="114.44140625" customWidth="1"/>
    <col min="6402" max="6402" width="4.44140625" customWidth="1"/>
    <col min="6403" max="6403" width="64.88671875" customWidth="1"/>
    <col min="6657" max="6657" width="114.44140625" customWidth="1"/>
    <col min="6658" max="6658" width="4.44140625" customWidth="1"/>
    <col min="6659" max="6659" width="64.88671875" customWidth="1"/>
    <col min="6913" max="6913" width="114.44140625" customWidth="1"/>
    <col min="6914" max="6914" width="4.44140625" customWidth="1"/>
    <col min="6915" max="6915" width="64.88671875" customWidth="1"/>
    <col min="7169" max="7169" width="114.44140625" customWidth="1"/>
    <col min="7170" max="7170" width="4.44140625" customWidth="1"/>
    <col min="7171" max="7171" width="64.88671875" customWidth="1"/>
    <col min="7425" max="7425" width="114.44140625" customWidth="1"/>
    <col min="7426" max="7426" width="4.44140625" customWidth="1"/>
    <col min="7427" max="7427" width="64.88671875" customWidth="1"/>
    <col min="7681" max="7681" width="114.44140625" customWidth="1"/>
    <col min="7682" max="7682" width="4.44140625" customWidth="1"/>
    <col min="7683" max="7683" width="64.88671875" customWidth="1"/>
    <col min="7937" max="7937" width="114.44140625" customWidth="1"/>
    <col min="7938" max="7938" width="4.44140625" customWidth="1"/>
    <col min="7939" max="7939" width="64.88671875" customWidth="1"/>
    <col min="8193" max="8193" width="114.44140625" customWidth="1"/>
    <col min="8194" max="8194" width="4.44140625" customWidth="1"/>
    <col min="8195" max="8195" width="64.88671875" customWidth="1"/>
    <col min="8449" max="8449" width="114.44140625" customWidth="1"/>
    <col min="8450" max="8450" width="4.44140625" customWidth="1"/>
    <col min="8451" max="8451" width="64.88671875" customWidth="1"/>
    <col min="8705" max="8705" width="114.44140625" customWidth="1"/>
    <col min="8706" max="8706" width="4.44140625" customWidth="1"/>
    <col min="8707" max="8707" width="64.88671875" customWidth="1"/>
    <col min="8961" max="8961" width="114.44140625" customWidth="1"/>
    <col min="8962" max="8962" width="4.44140625" customWidth="1"/>
    <col min="8963" max="8963" width="64.88671875" customWidth="1"/>
    <col min="9217" max="9217" width="114.44140625" customWidth="1"/>
    <col min="9218" max="9218" width="4.44140625" customWidth="1"/>
    <col min="9219" max="9219" width="64.88671875" customWidth="1"/>
    <col min="9473" max="9473" width="114.44140625" customWidth="1"/>
    <col min="9474" max="9474" width="4.44140625" customWidth="1"/>
    <col min="9475" max="9475" width="64.88671875" customWidth="1"/>
    <col min="9729" max="9729" width="114.44140625" customWidth="1"/>
    <col min="9730" max="9730" width="4.44140625" customWidth="1"/>
    <col min="9731" max="9731" width="64.88671875" customWidth="1"/>
    <col min="9985" max="9985" width="114.44140625" customWidth="1"/>
    <col min="9986" max="9986" width="4.44140625" customWidth="1"/>
    <col min="9987" max="9987" width="64.88671875" customWidth="1"/>
    <col min="10241" max="10241" width="114.44140625" customWidth="1"/>
    <col min="10242" max="10242" width="4.44140625" customWidth="1"/>
    <col min="10243" max="10243" width="64.88671875" customWidth="1"/>
    <col min="10497" max="10497" width="114.44140625" customWidth="1"/>
    <col min="10498" max="10498" width="4.44140625" customWidth="1"/>
    <col min="10499" max="10499" width="64.88671875" customWidth="1"/>
    <col min="10753" max="10753" width="114.44140625" customWidth="1"/>
    <col min="10754" max="10754" width="4.44140625" customWidth="1"/>
    <col min="10755" max="10755" width="64.88671875" customWidth="1"/>
    <col min="11009" max="11009" width="114.44140625" customWidth="1"/>
    <col min="11010" max="11010" width="4.44140625" customWidth="1"/>
    <col min="11011" max="11011" width="64.88671875" customWidth="1"/>
    <col min="11265" max="11265" width="114.44140625" customWidth="1"/>
    <col min="11266" max="11266" width="4.44140625" customWidth="1"/>
    <col min="11267" max="11267" width="64.88671875" customWidth="1"/>
    <col min="11521" max="11521" width="114.44140625" customWidth="1"/>
    <col min="11522" max="11522" width="4.44140625" customWidth="1"/>
    <col min="11523" max="11523" width="64.88671875" customWidth="1"/>
    <col min="11777" max="11777" width="114.44140625" customWidth="1"/>
    <col min="11778" max="11778" width="4.44140625" customWidth="1"/>
    <col min="11779" max="11779" width="64.88671875" customWidth="1"/>
    <col min="12033" max="12033" width="114.44140625" customWidth="1"/>
    <col min="12034" max="12034" width="4.44140625" customWidth="1"/>
    <col min="12035" max="12035" width="64.88671875" customWidth="1"/>
    <col min="12289" max="12289" width="114.44140625" customWidth="1"/>
    <col min="12290" max="12290" width="4.44140625" customWidth="1"/>
    <col min="12291" max="12291" width="64.88671875" customWidth="1"/>
    <col min="12545" max="12545" width="114.44140625" customWidth="1"/>
    <col min="12546" max="12546" width="4.44140625" customWidth="1"/>
    <col min="12547" max="12547" width="64.88671875" customWidth="1"/>
    <col min="12801" max="12801" width="114.44140625" customWidth="1"/>
    <col min="12802" max="12802" width="4.44140625" customWidth="1"/>
    <col min="12803" max="12803" width="64.88671875" customWidth="1"/>
    <col min="13057" max="13057" width="114.44140625" customWidth="1"/>
    <col min="13058" max="13058" width="4.44140625" customWidth="1"/>
    <col min="13059" max="13059" width="64.88671875" customWidth="1"/>
    <col min="13313" max="13313" width="114.44140625" customWidth="1"/>
    <col min="13314" max="13314" width="4.44140625" customWidth="1"/>
    <col min="13315" max="13315" width="64.88671875" customWidth="1"/>
    <col min="13569" max="13569" width="114.44140625" customWidth="1"/>
    <col min="13570" max="13570" width="4.44140625" customWidth="1"/>
    <col min="13571" max="13571" width="64.88671875" customWidth="1"/>
    <col min="13825" max="13825" width="114.44140625" customWidth="1"/>
    <col min="13826" max="13826" width="4.44140625" customWidth="1"/>
    <col min="13827" max="13827" width="64.88671875" customWidth="1"/>
    <col min="14081" max="14081" width="114.44140625" customWidth="1"/>
    <col min="14082" max="14082" width="4.44140625" customWidth="1"/>
    <col min="14083" max="14083" width="64.88671875" customWidth="1"/>
    <col min="14337" max="14337" width="114.44140625" customWidth="1"/>
    <col min="14338" max="14338" width="4.44140625" customWidth="1"/>
    <col min="14339" max="14339" width="64.88671875" customWidth="1"/>
    <col min="14593" max="14593" width="114.44140625" customWidth="1"/>
    <col min="14594" max="14594" width="4.44140625" customWidth="1"/>
    <col min="14595" max="14595" width="64.88671875" customWidth="1"/>
    <col min="14849" max="14849" width="114.44140625" customWidth="1"/>
    <col min="14850" max="14850" width="4.44140625" customWidth="1"/>
    <col min="14851" max="14851" width="64.88671875" customWidth="1"/>
    <col min="15105" max="15105" width="114.44140625" customWidth="1"/>
    <col min="15106" max="15106" width="4.44140625" customWidth="1"/>
    <col min="15107" max="15107" width="64.88671875" customWidth="1"/>
    <col min="15361" max="15361" width="114.44140625" customWidth="1"/>
    <col min="15362" max="15362" width="4.44140625" customWidth="1"/>
    <col min="15363" max="15363" width="64.88671875" customWidth="1"/>
    <col min="15617" max="15617" width="114.44140625" customWidth="1"/>
    <col min="15618" max="15618" width="4.44140625" customWidth="1"/>
    <col min="15619" max="15619" width="64.88671875" customWidth="1"/>
    <col min="15873" max="15873" width="114.44140625" customWidth="1"/>
    <col min="15874" max="15874" width="4.44140625" customWidth="1"/>
    <col min="15875" max="15875" width="64.88671875" customWidth="1"/>
    <col min="16129" max="16129" width="114.44140625" customWidth="1"/>
    <col min="16130" max="16130" width="4.44140625" customWidth="1"/>
    <col min="16131" max="16131" width="64.88671875" customWidth="1"/>
  </cols>
  <sheetData>
    <row r="1" spans="1:3" ht="23.4" x14ac:dyDescent="0.45">
      <c r="A1" s="66" t="s">
        <v>55</v>
      </c>
      <c r="B1" s="33"/>
      <c r="C1" s="33"/>
    </row>
    <row r="2" spans="1:3" ht="23.4" x14ac:dyDescent="0.45">
      <c r="A2" s="65" t="s">
        <v>77</v>
      </c>
      <c r="B2" s="33"/>
      <c r="C2" s="33"/>
    </row>
    <row r="3" spans="1:3" ht="23.4" x14ac:dyDescent="0.45">
      <c r="A3" s="65" t="s">
        <v>117</v>
      </c>
      <c r="B3" s="34"/>
      <c r="C3" s="34"/>
    </row>
    <row r="4" spans="1:3" ht="23.4" x14ac:dyDescent="0.45">
      <c r="A4" s="67"/>
    </row>
    <row r="5" spans="1:3" ht="23.4" x14ac:dyDescent="0.45">
      <c r="A5" s="67"/>
    </row>
    <row r="6" spans="1:3" ht="23.4" x14ac:dyDescent="0.45">
      <c r="A6" s="67"/>
      <c r="B6" s="35"/>
      <c r="C6" s="35"/>
    </row>
    <row r="7" spans="1:3" ht="23.4" x14ac:dyDescent="0.45">
      <c r="A7" s="68" t="s">
        <v>1</v>
      </c>
      <c r="B7" s="35"/>
      <c r="C7" s="35"/>
    </row>
    <row r="8" spans="1:3" ht="23.4" x14ac:dyDescent="0.45">
      <c r="A8" s="68"/>
      <c r="B8" s="35"/>
      <c r="C8" s="35"/>
    </row>
    <row r="9" spans="1:3" ht="23.4" x14ac:dyDescent="0.45">
      <c r="A9" s="68"/>
      <c r="B9" s="35"/>
      <c r="C9" s="35"/>
    </row>
    <row r="10" spans="1:3" ht="23.4" x14ac:dyDescent="0.45">
      <c r="A10" s="69" t="s">
        <v>78</v>
      </c>
      <c r="B10" s="35"/>
      <c r="C10" s="35"/>
    </row>
    <row r="11" spans="1:3" ht="23.4" x14ac:dyDescent="0.45">
      <c r="A11" s="67" t="s">
        <v>133</v>
      </c>
      <c r="B11" s="35"/>
      <c r="C11" s="35"/>
    </row>
    <row r="12" spans="1:3" ht="23.4" x14ac:dyDescent="0.45">
      <c r="A12" s="67"/>
      <c r="B12" s="36"/>
    </row>
    <row r="13" spans="1:3" ht="23.4" x14ac:dyDescent="0.45">
      <c r="A13" s="70" t="s">
        <v>79</v>
      </c>
      <c r="B13" s="36"/>
    </row>
    <row r="14" spans="1:3" ht="23.4" x14ac:dyDescent="0.45">
      <c r="A14" s="71" t="s">
        <v>121</v>
      </c>
      <c r="B14" s="36"/>
    </row>
    <row r="15" spans="1:3" ht="23.4" x14ac:dyDescent="0.45">
      <c r="A15" s="71" t="s">
        <v>122</v>
      </c>
      <c r="B15" s="36"/>
    </row>
    <row r="16" spans="1:3" ht="23.4" x14ac:dyDescent="0.45">
      <c r="A16" s="71" t="s">
        <v>120</v>
      </c>
      <c r="B16" s="36"/>
    </row>
    <row r="17" spans="1:2" ht="23.4" x14ac:dyDescent="0.45">
      <c r="A17" s="72"/>
      <c r="B17" s="36"/>
    </row>
    <row r="18" spans="1:2" ht="23.4" x14ac:dyDescent="0.45">
      <c r="A18" s="70" t="s">
        <v>91</v>
      </c>
      <c r="B18" s="36"/>
    </row>
    <row r="19" spans="1:2" ht="23.4" x14ac:dyDescent="0.45">
      <c r="A19" s="72" t="s">
        <v>123</v>
      </c>
      <c r="B19" s="36"/>
    </row>
    <row r="20" spans="1:2" ht="23.4" x14ac:dyDescent="0.45">
      <c r="A20" s="72"/>
      <c r="B20" s="36"/>
    </row>
    <row r="21" spans="1:2" ht="23.4" x14ac:dyDescent="0.45">
      <c r="A21" s="70" t="s">
        <v>87</v>
      </c>
      <c r="B21" s="36"/>
    </row>
    <row r="22" spans="1:2" ht="23.4" x14ac:dyDescent="0.45">
      <c r="A22" s="72" t="s">
        <v>114</v>
      </c>
      <c r="B22" s="36"/>
    </row>
    <row r="23" spans="1:2" ht="23.4" x14ac:dyDescent="0.45">
      <c r="A23" s="72"/>
      <c r="B23" s="36"/>
    </row>
    <row r="24" spans="1:2" ht="23.4" x14ac:dyDescent="0.45">
      <c r="A24" s="70" t="s">
        <v>92</v>
      </c>
      <c r="B24" s="36"/>
    </row>
    <row r="25" spans="1:2" ht="23.4" x14ac:dyDescent="0.45">
      <c r="A25" s="72" t="s">
        <v>80</v>
      </c>
      <c r="B25" s="36"/>
    </row>
    <row r="26" spans="1:2" ht="23.4" x14ac:dyDescent="0.45">
      <c r="A26" s="72"/>
      <c r="B26" s="36"/>
    </row>
    <row r="27" spans="1:2" ht="23.4" x14ac:dyDescent="0.45">
      <c r="A27" s="70" t="s">
        <v>93</v>
      </c>
      <c r="B27" s="36"/>
    </row>
    <row r="28" spans="1:2" ht="23.4" x14ac:dyDescent="0.45">
      <c r="A28" s="71" t="s">
        <v>108</v>
      </c>
      <c r="B28" s="36"/>
    </row>
    <row r="29" spans="1:2" ht="23.4" x14ac:dyDescent="0.45">
      <c r="A29" s="71" t="s">
        <v>110</v>
      </c>
      <c r="B29" s="36"/>
    </row>
    <row r="30" spans="1:2" ht="23.4" x14ac:dyDescent="0.45">
      <c r="A30" s="72" t="s">
        <v>124</v>
      </c>
      <c r="B30" s="36"/>
    </row>
    <row r="31" spans="1:2" ht="23.4" x14ac:dyDescent="0.45">
      <c r="A31" s="72"/>
      <c r="B31" s="36"/>
    </row>
    <row r="32" spans="1:2" ht="23.4" x14ac:dyDescent="0.45">
      <c r="A32" s="70" t="s">
        <v>95</v>
      </c>
      <c r="B32" s="36"/>
    </row>
    <row r="33" spans="1:3" ht="23.4" x14ac:dyDescent="0.45">
      <c r="A33" s="72" t="s">
        <v>115</v>
      </c>
      <c r="B33" s="36"/>
    </row>
    <row r="34" spans="1:3" ht="23.4" x14ac:dyDescent="0.45">
      <c r="A34" s="72"/>
      <c r="B34" s="36"/>
    </row>
    <row r="35" spans="1:3" ht="23.4" x14ac:dyDescent="0.45">
      <c r="A35" s="71"/>
      <c r="B35" s="36"/>
    </row>
    <row r="36" spans="1:3" ht="23.4" x14ac:dyDescent="0.45">
      <c r="A36" s="68" t="s">
        <v>30</v>
      </c>
      <c r="B36" s="36"/>
    </row>
    <row r="37" spans="1:3" ht="23.4" x14ac:dyDescent="0.45">
      <c r="A37" s="71"/>
      <c r="B37" s="36"/>
    </row>
    <row r="38" spans="1:3" ht="23.4" x14ac:dyDescent="0.45">
      <c r="A38" s="67"/>
      <c r="B38" s="36"/>
    </row>
    <row r="39" spans="1:3" ht="23.4" x14ac:dyDescent="0.45">
      <c r="A39" s="70" t="s">
        <v>81</v>
      </c>
      <c r="B39" s="37"/>
      <c r="C39" s="37"/>
    </row>
    <row r="40" spans="1:3" ht="23.4" x14ac:dyDescent="0.45">
      <c r="A40" s="72" t="s">
        <v>125</v>
      </c>
      <c r="B40" s="36"/>
    </row>
    <row r="41" spans="1:3" ht="23.4" x14ac:dyDescent="0.45">
      <c r="A41" s="72" t="s">
        <v>126</v>
      </c>
      <c r="B41" s="36"/>
    </row>
    <row r="42" spans="1:3" ht="23.4" x14ac:dyDescent="0.45">
      <c r="A42" s="72"/>
      <c r="B42" s="36"/>
    </row>
    <row r="43" spans="1:3" ht="23.4" x14ac:dyDescent="0.45">
      <c r="A43" s="70"/>
      <c r="B43" s="36"/>
    </row>
    <row r="44" spans="1:3" ht="23.4" x14ac:dyDescent="0.45">
      <c r="A44" s="71"/>
      <c r="B44" s="38"/>
    </row>
    <row r="45" spans="1:3" ht="23.4" x14ac:dyDescent="0.45">
      <c r="A45" s="73" t="s">
        <v>82</v>
      </c>
      <c r="B45" s="38"/>
    </row>
    <row r="46" spans="1:3" ht="23.4" x14ac:dyDescent="0.45">
      <c r="A46" s="73"/>
      <c r="B46" s="37"/>
      <c r="C46" s="37"/>
    </row>
    <row r="47" spans="1:3" ht="23.4" x14ac:dyDescent="0.45">
      <c r="A47" s="73"/>
      <c r="B47" s="37"/>
      <c r="C47" s="37"/>
    </row>
    <row r="48" spans="1:3" ht="23.4" x14ac:dyDescent="0.45">
      <c r="A48" s="70" t="s">
        <v>83</v>
      </c>
      <c r="B48" s="37"/>
      <c r="C48" s="37"/>
    </row>
    <row r="49" spans="1:2" ht="23.4" x14ac:dyDescent="0.45">
      <c r="A49" s="72" t="s">
        <v>127</v>
      </c>
      <c r="B49" s="38"/>
    </row>
    <row r="50" spans="1:2" ht="23.4" x14ac:dyDescent="0.45">
      <c r="A50" s="72" t="s">
        <v>128</v>
      </c>
      <c r="B50" s="38"/>
    </row>
    <row r="51" spans="1:2" ht="23.4" x14ac:dyDescent="0.45">
      <c r="A51" s="67"/>
      <c r="B51" s="38"/>
    </row>
    <row r="52" spans="1:2" ht="23.4" x14ac:dyDescent="0.45">
      <c r="A52" s="69" t="s">
        <v>84</v>
      </c>
    </row>
    <row r="53" spans="1:2" ht="23.4" x14ac:dyDescent="0.45">
      <c r="A53" s="67" t="s">
        <v>129</v>
      </c>
    </row>
    <row r="54" spans="1:2" ht="23.4" x14ac:dyDescent="0.45">
      <c r="A54" s="67"/>
    </row>
    <row r="55" spans="1:2" ht="23.4" x14ac:dyDescent="0.45">
      <c r="A55" s="69" t="s">
        <v>85</v>
      </c>
    </row>
    <row r="56" spans="1:2" ht="23.4" x14ac:dyDescent="0.45">
      <c r="A56" s="67" t="s">
        <v>116</v>
      </c>
    </row>
    <row r="57" spans="1:2" ht="23.4" x14ac:dyDescent="0.45">
      <c r="A57" s="67"/>
    </row>
    <row r="58" spans="1:2" ht="23.4" x14ac:dyDescent="0.45">
      <c r="A58" s="69" t="s">
        <v>112</v>
      </c>
    </row>
    <row r="59" spans="1:2" ht="23.4" x14ac:dyDescent="0.45">
      <c r="A59" s="67" t="s">
        <v>134</v>
      </c>
    </row>
    <row r="60" spans="1:2" ht="23.4" x14ac:dyDescent="0.45">
      <c r="A60" s="67" t="s">
        <v>130</v>
      </c>
    </row>
    <row r="61" spans="1:2" ht="23.4" x14ac:dyDescent="0.45">
      <c r="A61" s="67"/>
    </row>
    <row r="62" spans="1:2" ht="23.4" x14ac:dyDescent="0.45">
      <c r="A62" s="69" t="s">
        <v>98</v>
      </c>
    </row>
    <row r="63" spans="1:2" ht="23.4" x14ac:dyDescent="0.45">
      <c r="A63" s="67" t="s">
        <v>131</v>
      </c>
    </row>
    <row r="64" spans="1:2" ht="23.4" x14ac:dyDescent="0.45">
      <c r="A64" s="67"/>
    </row>
    <row r="65" spans="1:9" ht="23.4" x14ac:dyDescent="0.45">
      <c r="A65" s="69" t="s">
        <v>99</v>
      </c>
    </row>
    <row r="66" spans="1:9" ht="23.4" x14ac:dyDescent="0.45">
      <c r="A66" s="67" t="s">
        <v>135</v>
      </c>
    </row>
    <row r="67" spans="1:9" ht="23.4" x14ac:dyDescent="0.45">
      <c r="A67" s="67" t="s">
        <v>132</v>
      </c>
    </row>
    <row r="68" spans="1:9" ht="23.4" x14ac:dyDescent="0.45">
      <c r="A68" s="67"/>
    </row>
    <row r="69" spans="1:9" ht="23.4" x14ac:dyDescent="0.45">
      <c r="A69" s="67"/>
      <c r="B69" s="26"/>
      <c r="C69" s="26"/>
      <c r="D69" s="26"/>
      <c r="E69" s="26"/>
      <c r="F69" s="26"/>
      <c r="G69" s="26"/>
      <c r="H69" s="26"/>
      <c r="I69" s="26"/>
    </row>
    <row r="70" spans="1:9" ht="23.4" x14ac:dyDescent="0.45">
      <c r="A70" s="67"/>
    </row>
    <row r="71" spans="1:9" ht="23.4" x14ac:dyDescent="0.45">
      <c r="A71" s="74"/>
    </row>
    <row r="72" spans="1:9" ht="23.4" x14ac:dyDescent="0.45">
      <c r="A72" s="67"/>
    </row>
    <row r="73" spans="1:9" ht="23.4" x14ac:dyDescent="0.45">
      <c r="A73" s="67"/>
    </row>
    <row r="74" spans="1:9" ht="23.4" x14ac:dyDescent="0.45">
      <c r="A74" s="67"/>
    </row>
  </sheetData>
  <pageMargins left="0.7" right="0.7" top="0.75" bottom="0.75" header="0.3" footer="0.3"/>
  <pageSetup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60"/>
  <sheetViews>
    <sheetView topLeftCell="A33" workbookViewId="0">
      <selection activeCell="B56" sqref="B56"/>
    </sheetView>
  </sheetViews>
  <sheetFormatPr defaultRowHeight="14.4" x14ac:dyDescent="0.3"/>
  <cols>
    <col min="1" max="1" width="51.5546875" customWidth="1"/>
    <col min="2" max="2" width="15.6640625" customWidth="1"/>
    <col min="257" max="257" width="51.5546875" customWidth="1"/>
    <col min="258" max="258" width="15.6640625" customWidth="1"/>
    <col min="513" max="513" width="51.5546875" customWidth="1"/>
    <col min="514" max="514" width="15.6640625" customWidth="1"/>
    <col min="769" max="769" width="51.5546875" customWidth="1"/>
    <col min="770" max="770" width="15.6640625" customWidth="1"/>
    <col min="1025" max="1025" width="51.5546875" customWidth="1"/>
    <col min="1026" max="1026" width="15.6640625" customWidth="1"/>
    <col min="1281" max="1281" width="51.5546875" customWidth="1"/>
    <col min="1282" max="1282" width="15.6640625" customWidth="1"/>
    <col min="1537" max="1537" width="51.5546875" customWidth="1"/>
    <col min="1538" max="1538" width="15.6640625" customWidth="1"/>
    <col min="1793" max="1793" width="51.5546875" customWidth="1"/>
    <col min="1794" max="1794" width="15.6640625" customWidth="1"/>
    <col min="2049" max="2049" width="51.5546875" customWidth="1"/>
    <col min="2050" max="2050" width="15.6640625" customWidth="1"/>
    <col min="2305" max="2305" width="51.5546875" customWidth="1"/>
    <col min="2306" max="2306" width="15.6640625" customWidth="1"/>
    <col min="2561" max="2561" width="51.5546875" customWidth="1"/>
    <col min="2562" max="2562" width="15.6640625" customWidth="1"/>
    <col min="2817" max="2817" width="51.5546875" customWidth="1"/>
    <col min="2818" max="2818" width="15.6640625" customWidth="1"/>
    <col min="3073" max="3073" width="51.5546875" customWidth="1"/>
    <col min="3074" max="3074" width="15.6640625" customWidth="1"/>
    <col min="3329" max="3329" width="51.5546875" customWidth="1"/>
    <col min="3330" max="3330" width="15.6640625" customWidth="1"/>
    <col min="3585" max="3585" width="51.5546875" customWidth="1"/>
    <col min="3586" max="3586" width="15.6640625" customWidth="1"/>
    <col min="3841" max="3841" width="51.5546875" customWidth="1"/>
    <col min="3842" max="3842" width="15.6640625" customWidth="1"/>
    <col min="4097" max="4097" width="51.5546875" customWidth="1"/>
    <col min="4098" max="4098" width="15.6640625" customWidth="1"/>
    <col min="4353" max="4353" width="51.5546875" customWidth="1"/>
    <col min="4354" max="4354" width="15.6640625" customWidth="1"/>
    <col min="4609" max="4609" width="51.5546875" customWidth="1"/>
    <col min="4610" max="4610" width="15.6640625" customWidth="1"/>
    <col min="4865" max="4865" width="51.5546875" customWidth="1"/>
    <col min="4866" max="4866" width="15.6640625" customWidth="1"/>
    <col min="5121" max="5121" width="51.5546875" customWidth="1"/>
    <col min="5122" max="5122" width="15.6640625" customWidth="1"/>
    <col min="5377" max="5377" width="51.5546875" customWidth="1"/>
    <col min="5378" max="5378" width="15.6640625" customWidth="1"/>
    <col min="5633" max="5633" width="51.5546875" customWidth="1"/>
    <col min="5634" max="5634" width="15.6640625" customWidth="1"/>
    <col min="5889" max="5889" width="51.5546875" customWidth="1"/>
    <col min="5890" max="5890" width="15.6640625" customWidth="1"/>
    <col min="6145" max="6145" width="51.5546875" customWidth="1"/>
    <col min="6146" max="6146" width="15.6640625" customWidth="1"/>
    <col min="6401" max="6401" width="51.5546875" customWidth="1"/>
    <col min="6402" max="6402" width="15.6640625" customWidth="1"/>
    <col min="6657" max="6657" width="51.5546875" customWidth="1"/>
    <col min="6658" max="6658" width="15.6640625" customWidth="1"/>
    <col min="6913" max="6913" width="51.5546875" customWidth="1"/>
    <col min="6914" max="6914" width="15.6640625" customWidth="1"/>
    <col min="7169" max="7169" width="51.5546875" customWidth="1"/>
    <col min="7170" max="7170" width="15.6640625" customWidth="1"/>
    <col min="7425" max="7425" width="51.5546875" customWidth="1"/>
    <col min="7426" max="7426" width="15.6640625" customWidth="1"/>
    <col min="7681" max="7681" width="51.5546875" customWidth="1"/>
    <col min="7682" max="7682" width="15.6640625" customWidth="1"/>
    <col min="7937" max="7937" width="51.5546875" customWidth="1"/>
    <col min="7938" max="7938" width="15.6640625" customWidth="1"/>
    <col min="8193" max="8193" width="51.5546875" customWidth="1"/>
    <col min="8194" max="8194" width="15.6640625" customWidth="1"/>
    <col min="8449" max="8449" width="51.5546875" customWidth="1"/>
    <col min="8450" max="8450" width="15.6640625" customWidth="1"/>
    <col min="8705" max="8705" width="51.5546875" customWidth="1"/>
    <col min="8706" max="8706" width="15.6640625" customWidth="1"/>
    <col min="8961" max="8961" width="51.5546875" customWidth="1"/>
    <col min="8962" max="8962" width="15.6640625" customWidth="1"/>
    <col min="9217" max="9217" width="51.5546875" customWidth="1"/>
    <col min="9218" max="9218" width="15.6640625" customWidth="1"/>
    <col min="9473" max="9473" width="51.5546875" customWidth="1"/>
    <col min="9474" max="9474" width="15.6640625" customWidth="1"/>
    <col min="9729" max="9729" width="51.5546875" customWidth="1"/>
    <col min="9730" max="9730" width="15.6640625" customWidth="1"/>
    <col min="9985" max="9985" width="51.5546875" customWidth="1"/>
    <col min="9986" max="9986" width="15.6640625" customWidth="1"/>
    <col min="10241" max="10241" width="51.5546875" customWidth="1"/>
    <col min="10242" max="10242" width="15.6640625" customWidth="1"/>
    <col min="10497" max="10497" width="51.5546875" customWidth="1"/>
    <col min="10498" max="10498" width="15.6640625" customWidth="1"/>
    <col min="10753" max="10753" width="51.5546875" customWidth="1"/>
    <col min="10754" max="10754" width="15.6640625" customWidth="1"/>
    <col min="11009" max="11009" width="51.5546875" customWidth="1"/>
    <col min="11010" max="11010" width="15.6640625" customWidth="1"/>
    <col min="11265" max="11265" width="51.5546875" customWidth="1"/>
    <col min="11266" max="11266" width="15.6640625" customWidth="1"/>
    <col min="11521" max="11521" width="51.5546875" customWidth="1"/>
    <col min="11522" max="11522" width="15.6640625" customWidth="1"/>
    <col min="11777" max="11777" width="51.5546875" customWidth="1"/>
    <col min="11778" max="11778" width="15.6640625" customWidth="1"/>
    <col min="12033" max="12033" width="51.5546875" customWidth="1"/>
    <col min="12034" max="12034" width="15.6640625" customWidth="1"/>
    <col min="12289" max="12289" width="51.5546875" customWidth="1"/>
    <col min="12290" max="12290" width="15.6640625" customWidth="1"/>
    <col min="12545" max="12545" width="51.5546875" customWidth="1"/>
    <col min="12546" max="12546" width="15.6640625" customWidth="1"/>
    <col min="12801" max="12801" width="51.5546875" customWidth="1"/>
    <col min="12802" max="12802" width="15.6640625" customWidth="1"/>
    <col min="13057" max="13057" width="51.5546875" customWidth="1"/>
    <col min="13058" max="13058" width="15.6640625" customWidth="1"/>
    <col min="13313" max="13313" width="51.5546875" customWidth="1"/>
    <col min="13314" max="13314" width="15.6640625" customWidth="1"/>
    <col min="13569" max="13569" width="51.5546875" customWidth="1"/>
    <col min="13570" max="13570" width="15.6640625" customWidth="1"/>
    <col min="13825" max="13825" width="51.5546875" customWidth="1"/>
    <col min="13826" max="13826" width="15.6640625" customWidth="1"/>
    <col min="14081" max="14081" width="51.5546875" customWidth="1"/>
    <col min="14082" max="14082" width="15.6640625" customWidth="1"/>
    <col min="14337" max="14337" width="51.5546875" customWidth="1"/>
    <col min="14338" max="14338" width="15.6640625" customWidth="1"/>
    <col min="14593" max="14593" width="51.5546875" customWidth="1"/>
    <col min="14594" max="14594" width="15.6640625" customWidth="1"/>
    <col min="14849" max="14849" width="51.5546875" customWidth="1"/>
    <col min="14850" max="14850" width="15.6640625" customWidth="1"/>
    <col min="15105" max="15105" width="51.5546875" customWidth="1"/>
    <col min="15106" max="15106" width="15.6640625" customWidth="1"/>
    <col min="15361" max="15361" width="51.5546875" customWidth="1"/>
    <col min="15362" max="15362" width="15.6640625" customWidth="1"/>
    <col min="15617" max="15617" width="51.5546875" customWidth="1"/>
    <col min="15618" max="15618" width="15.6640625" customWidth="1"/>
    <col min="15873" max="15873" width="51.5546875" customWidth="1"/>
    <col min="15874" max="15874" width="15.6640625" customWidth="1"/>
    <col min="16129" max="16129" width="51.5546875" customWidth="1"/>
    <col min="16130" max="16130" width="15.6640625" customWidth="1"/>
  </cols>
  <sheetData>
    <row r="1" spans="1:2" ht="15.6" x14ac:dyDescent="0.3">
      <c r="A1" s="1" t="s">
        <v>0</v>
      </c>
      <c r="B1" s="2"/>
    </row>
    <row r="2" spans="1:2" ht="15.6" x14ac:dyDescent="0.3">
      <c r="A2" s="1" t="s">
        <v>1</v>
      </c>
      <c r="B2" s="3"/>
    </row>
    <row r="3" spans="1:2" ht="15.6" x14ac:dyDescent="0.3">
      <c r="A3" s="77">
        <v>45930</v>
      </c>
      <c r="B3" s="77"/>
    </row>
    <row r="4" spans="1:2" x14ac:dyDescent="0.3">
      <c r="B4" s="4"/>
    </row>
    <row r="5" spans="1:2" ht="15.6" x14ac:dyDescent="0.3">
      <c r="A5" s="1" t="s">
        <v>2</v>
      </c>
      <c r="B5" s="5"/>
    </row>
    <row r="6" spans="1:2" x14ac:dyDescent="0.3">
      <c r="B6" s="4"/>
    </row>
    <row r="7" spans="1:2" x14ac:dyDescent="0.3">
      <c r="A7" s="6" t="s">
        <v>3</v>
      </c>
      <c r="B7" s="4"/>
    </row>
    <row r="8" spans="1:2" x14ac:dyDescent="0.3">
      <c r="A8" s="7" t="s">
        <v>4</v>
      </c>
      <c r="B8" s="4"/>
    </row>
    <row r="9" spans="1:2" x14ac:dyDescent="0.3">
      <c r="A9" s="7" t="s">
        <v>5</v>
      </c>
      <c r="B9" s="8">
        <v>2035061.77</v>
      </c>
    </row>
    <row r="10" spans="1:2" x14ac:dyDescent="0.3">
      <c r="A10" t="s">
        <v>6</v>
      </c>
      <c r="B10" s="9">
        <v>119.31</v>
      </c>
    </row>
    <row r="11" spans="1:2" x14ac:dyDescent="0.3">
      <c r="A11" t="s">
        <v>7</v>
      </c>
      <c r="B11" s="9">
        <f>SUM(B9:B10)</f>
        <v>2035181.08</v>
      </c>
    </row>
    <row r="12" spans="1:2" x14ac:dyDescent="0.3">
      <c r="B12" s="10"/>
    </row>
    <row r="13" spans="1:2" x14ac:dyDescent="0.3">
      <c r="A13" s="6" t="s">
        <v>8</v>
      </c>
      <c r="B13" s="10"/>
    </row>
    <row r="14" spans="1:2" x14ac:dyDescent="0.3">
      <c r="A14" s="7" t="s">
        <v>9</v>
      </c>
      <c r="B14" s="10">
        <v>11922359.380000001</v>
      </c>
    </row>
    <row r="15" spans="1:2" x14ac:dyDescent="0.3">
      <c r="A15" s="7" t="s">
        <v>10</v>
      </c>
      <c r="B15" s="10">
        <v>1410137.27</v>
      </c>
    </row>
    <row r="16" spans="1:2" x14ac:dyDescent="0.3">
      <c r="A16" s="6" t="s">
        <v>11</v>
      </c>
      <c r="B16" s="11">
        <f>SUM(B14:B15)</f>
        <v>13332496.65</v>
      </c>
    </row>
    <row r="17" spans="1:2" x14ac:dyDescent="0.3">
      <c r="B17" s="10"/>
    </row>
    <row r="18" spans="1:2" x14ac:dyDescent="0.3">
      <c r="A18" t="s">
        <v>12</v>
      </c>
      <c r="B18" s="10"/>
    </row>
    <row r="19" spans="1:2" x14ac:dyDescent="0.3">
      <c r="A19" t="s">
        <v>13</v>
      </c>
      <c r="B19" s="10">
        <v>0</v>
      </c>
    </row>
    <row r="20" spans="1:2" x14ac:dyDescent="0.3">
      <c r="A20" t="s">
        <v>90</v>
      </c>
      <c r="B20" s="10">
        <v>-5436.05</v>
      </c>
    </row>
    <row r="21" spans="1:2" x14ac:dyDescent="0.3">
      <c r="A21" t="s">
        <v>29</v>
      </c>
      <c r="B21" s="10">
        <v>1327.76</v>
      </c>
    </row>
    <row r="22" spans="1:2" x14ac:dyDescent="0.3">
      <c r="A22" t="s">
        <v>14</v>
      </c>
      <c r="B22" s="11">
        <f>SUM(B19:B21)</f>
        <v>-4108.29</v>
      </c>
    </row>
    <row r="23" spans="1:2" x14ac:dyDescent="0.3">
      <c r="B23" s="10"/>
    </row>
    <row r="24" spans="1:2" x14ac:dyDescent="0.3">
      <c r="A24" s="6" t="s">
        <v>15</v>
      </c>
      <c r="B24" s="9">
        <f>B11+B16+B22</f>
        <v>15363569.440000001</v>
      </c>
    </row>
    <row r="25" spans="1:2" x14ac:dyDescent="0.3">
      <c r="B25" s="10"/>
    </row>
    <row r="26" spans="1:2" x14ac:dyDescent="0.3">
      <c r="A26" s="6" t="s">
        <v>16</v>
      </c>
      <c r="B26" s="10"/>
    </row>
    <row r="27" spans="1:2" x14ac:dyDescent="0.3">
      <c r="A27" s="6"/>
      <c r="B27" s="10"/>
    </row>
    <row r="28" spans="1:2" x14ac:dyDescent="0.3">
      <c r="A28" s="7" t="s">
        <v>102</v>
      </c>
      <c r="B28" s="10">
        <v>0</v>
      </c>
    </row>
    <row r="29" spans="1:2" x14ac:dyDescent="0.3">
      <c r="A29" s="7" t="s">
        <v>101</v>
      </c>
      <c r="B29" s="10">
        <v>0</v>
      </c>
    </row>
    <row r="30" spans="1:2" x14ac:dyDescent="0.3">
      <c r="A30" s="7" t="s">
        <v>17</v>
      </c>
      <c r="B30" s="10">
        <v>0</v>
      </c>
    </row>
    <row r="31" spans="1:2" x14ac:dyDescent="0.3">
      <c r="A31" s="7" t="s">
        <v>18</v>
      </c>
      <c r="B31" s="10">
        <v>0</v>
      </c>
    </row>
    <row r="32" spans="1:2" x14ac:dyDescent="0.3">
      <c r="A32" s="6" t="s">
        <v>19</v>
      </c>
      <c r="B32" s="11">
        <f>SUM(B28:B31)</f>
        <v>0</v>
      </c>
    </row>
    <row r="33" spans="1:2" x14ac:dyDescent="0.3">
      <c r="A33" s="7"/>
      <c r="B33" s="10"/>
    </row>
    <row r="34" spans="1:2" x14ac:dyDescent="0.3">
      <c r="A34" s="6" t="s">
        <v>20</v>
      </c>
      <c r="B34" s="11">
        <v>0</v>
      </c>
    </row>
    <row r="35" spans="1:2" x14ac:dyDescent="0.3">
      <c r="B35" s="10"/>
    </row>
    <row r="36" spans="1:2" ht="15" thickBot="1" x14ac:dyDescent="0.35">
      <c r="A36" s="6" t="s">
        <v>21</v>
      </c>
      <c r="B36" s="12">
        <f>B24+B32+B34</f>
        <v>15363569.440000001</v>
      </c>
    </row>
    <row r="37" spans="1:2" ht="15" thickTop="1" x14ac:dyDescent="0.3">
      <c r="B37" s="10"/>
    </row>
    <row r="38" spans="1:2" ht="15.6" x14ac:dyDescent="0.3">
      <c r="A38" s="78" t="s">
        <v>22</v>
      </c>
      <c r="B38" s="78"/>
    </row>
    <row r="39" spans="1:2" x14ac:dyDescent="0.3">
      <c r="B39" s="4"/>
    </row>
    <row r="40" spans="1:2" x14ac:dyDescent="0.3">
      <c r="A40" s="6" t="s">
        <v>23</v>
      </c>
      <c r="B40" s="4"/>
    </row>
    <row r="41" spans="1:2" x14ac:dyDescent="0.3">
      <c r="A41" s="7" t="s">
        <v>88</v>
      </c>
      <c r="B41" s="4">
        <v>0</v>
      </c>
    </row>
    <row r="42" spans="1:2" x14ac:dyDescent="0.3">
      <c r="A42" s="7" t="s">
        <v>89</v>
      </c>
      <c r="B42" s="4">
        <v>0</v>
      </c>
    </row>
    <row r="43" spans="1:2" x14ac:dyDescent="0.3">
      <c r="A43" s="7" t="s">
        <v>109</v>
      </c>
      <c r="B43" s="76">
        <v>21444</v>
      </c>
    </row>
    <row r="44" spans="1:2" x14ac:dyDescent="0.3">
      <c r="A44" s="7" t="s">
        <v>24</v>
      </c>
      <c r="B44" s="10">
        <v>21842.26</v>
      </c>
    </row>
    <row r="45" spans="1:2" x14ac:dyDescent="0.3">
      <c r="A45" s="6" t="s">
        <v>103</v>
      </c>
      <c r="B45" s="13">
        <f>SUM(B41:B44)</f>
        <v>43286.259999999995</v>
      </c>
    </row>
    <row r="46" spans="1:2" x14ac:dyDescent="0.3">
      <c r="A46" s="6"/>
      <c r="B46" s="29"/>
    </row>
    <row r="47" spans="1:2" x14ac:dyDescent="0.3">
      <c r="A47" s="6" t="s">
        <v>104</v>
      </c>
      <c r="B47" s="29"/>
    </row>
    <row r="48" spans="1:2" x14ac:dyDescent="0.3">
      <c r="A48" s="7" t="s">
        <v>105</v>
      </c>
      <c r="B48" s="75">
        <v>0</v>
      </c>
    </row>
    <row r="49" spans="1:2" x14ac:dyDescent="0.3">
      <c r="A49" s="7" t="s">
        <v>106</v>
      </c>
      <c r="B49" s="29">
        <f>SUM(B48)</f>
        <v>0</v>
      </c>
    </row>
    <row r="50" spans="1:2" x14ac:dyDescent="0.3">
      <c r="A50" s="7"/>
      <c r="B50" s="29"/>
    </row>
    <row r="51" spans="1:2" x14ac:dyDescent="0.3">
      <c r="A51" s="6" t="s">
        <v>25</v>
      </c>
      <c r="B51" s="75">
        <f>+B45+B49</f>
        <v>43286.259999999995</v>
      </c>
    </row>
    <row r="52" spans="1:2" x14ac:dyDescent="0.3">
      <c r="B52" s="10"/>
    </row>
    <row r="53" spans="1:2" x14ac:dyDescent="0.3">
      <c r="A53" s="6" t="s">
        <v>26</v>
      </c>
      <c r="B53" s="10"/>
    </row>
    <row r="54" spans="1:2" x14ac:dyDescent="0.3">
      <c r="A54" t="s">
        <v>97</v>
      </c>
      <c r="B54" s="10">
        <v>14325557</v>
      </c>
    </row>
    <row r="55" spans="1:2" x14ac:dyDescent="0.3">
      <c r="A55" t="s">
        <v>94</v>
      </c>
      <c r="B55" s="10">
        <v>994726.18</v>
      </c>
    </row>
    <row r="56" spans="1:2" x14ac:dyDescent="0.3">
      <c r="B56" s="14"/>
    </row>
    <row r="57" spans="1:2" x14ac:dyDescent="0.3">
      <c r="A57" s="6" t="s">
        <v>27</v>
      </c>
      <c r="B57" s="9">
        <f>SUM(B54:B55)</f>
        <v>15320283.18</v>
      </c>
    </row>
    <row r="58" spans="1:2" x14ac:dyDescent="0.3">
      <c r="B58" s="4"/>
    </row>
    <row r="59" spans="1:2" ht="15" thickBot="1" x14ac:dyDescent="0.35">
      <c r="A59" s="6" t="s">
        <v>28</v>
      </c>
      <c r="B59" s="12">
        <f>+B57+B51</f>
        <v>15363569.439999999</v>
      </c>
    </row>
    <row r="60" spans="1:2" ht="15" thickTop="1" x14ac:dyDescent="0.3"/>
  </sheetData>
  <mergeCells count="2">
    <mergeCell ref="A3:B3"/>
    <mergeCell ref="A38:B38"/>
  </mergeCells>
  <printOptions horizontalCentered="1"/>
  <pageMargins left="0.7" right="0.7" top="0.75" bottom="0.75" header="0.3" footer="0.3"/>
  <pageSetup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8"/>
  <sheetViews>
    <sheetView workbookViewId="0">
      <selection activeCell="D10" sqref="D10"/>
    </sheetView>
  </sheetViews>
  <sheetFormatPr defaultRowHeight="14.4" x14ac:dyDescent="0.3"/>
  <cols>
    <col min="1" max="1" width="45.6640625" customWidth="1"/>
    <col min="2" max="2" width="18.44140625" customWidth="1"/>
    <col min="3" max="3" width="3.6640625" customWidth="1"/>
    <col min="4" max="4" width="15.6640625" customWidth="1"/>
    <col min="257" max="257" width="45.6640625" customWidth="1"/>
    <col min="258" max="258" width="15.6640625" customWidth="1"/>
    <col min="259" max="259" width="3.6640625" customWidth="1"/>
    <col min="260" max="260" width="15.6640625" customWidth="1"/>
    <col min="513" max="513" width="45.6640625" customWidth="1"/>
    <col min="514" max="514" width="15.6640625" customWidth="1"/>
    <col min="515" max="515" width="3.6640625" customWidth="1"/>
    <col min="516" max="516" width="15.6640625" customWidth="1"/>
    <col min="769" max="769" width="45.6640625" customWidth="1"/>
    <col min="770" max="770" width="15.6640625" customWidth="1"/>
    <col min="771" max="771" width="3.6640625" customWidth="1"/>
    <col min="772" max="772" width="15.6640625" customWidth="1"/>
    <col min="1025" max="1025" width="45.6640625" customWidth="1"/>
    <col min="1026" max="1026" width="15.6640625" customWidth="1"/>
    <col min="1027" max="1027" width="3.6640625" customWidth="1"/>
    <col min="1028" max="1028" width="15.6640625" customWidth="1"/>
    <col min="1281" max="1281" width="45.6640625" customWidth="1"/>
    <col min="1282" max="1282" width="15.6640625" customWidth="1"/>
    <col min="1283" max="1283" width="3.6640625" customWidth="1"/>
    <col min="1284" max="1284" width="15.6640625" customWidth="1"/>
    <col min="1537" max="1537" width="45.6640625" customWidth="1"/>
    <col min="1538" max="1538" width="15.6640625" customWidth="1"/>
    <col min="1539" max="1539" width="3.6640625" customWidth="1"/>
    <col min="1540" max="1540" width="15.6640625" customWidth="1"/>
    <col min="1793" max="1793" width="45.6640625" customWidth="1"/>
    <col min="1794" max="1794" width="15.6640625" customWidth="1"/>
    <col min="1795" max="1795" width="3.6640625" customWidth="1"/>
    <col min="1796" max="1796" width="15.6640625" customWidth="1"/>
    <col min="2049" max="2049" width="45.6640625" customWidth="1"/>
    <col min="2050" max="2050" width="15.6640625" customWidth="1"/>
    <col min="2051" max="2051" width="3.6640625" customWidth="1"/>
    <col min="2052" max="2052" width="15.6640625" customWidth="1"/>
    <col min="2305" max="2305" width="45.6640625" customWidth="1"/>
    <col min="2306" max="2306" width="15.6640625" customWidth="1"/>
    <col min="2307" max="2307" width="3.6640625" customWidth="1"/>
    <col min="2308" max="2308" width="15.6640625" customWidth="1"/>
    <col min="2561" max="2561" width="45.6640625" customWidth="1"/>
    <col min="2562" max="2562" width="15.6640625" customWidth="1"/>
    <col min="2563" max="2563" width="3.6640625" customWidth="1"/>
    <col min="2564" max="2564" width="15.6640625" customWidth="1"/>
    <col min="2817" max="2817" width="45.6640625" customWidth="1"/>
    <col min="2818" max="2818" width="15.6640625" customWidth="1"/>
    <col min="2819" max="2819" width="3.6640625" customWidth="1"/>
    <col min="2820" max="2820" width="15.6640625" customWidth="1"/>
    <col min="3073" max="3073" width="45.6640625" customWidth="1"/>
    <col min="3074" max="3074" width="15.6640625" customWidth="1"/>
    <col min="3075" max="3075" width="3.6640625" customWidth="1"/>
    <col min="3076" max="3076" width="15.6640625" customWidth="1"/>
    <col min="3329" max="3329" width="45.6640625" customWidth="1"/>
    <col min="3330" max="3330" width="15.6640625" customWidth="1"/>
    <col min="3331" max="3331" width="3.6640625" customWidth="1"/>
    <col min="3332" max="3332" width="15.6640625" customWidth="1"/>
    <col min="3585" max="3585" width="45.6640625" customWidth="1"/>
    <col min="3586" max="3586" width="15.6640625" customWidth="1"/>
    <col min="3587" max="3587" width="3.6640625" customWidth="1"/>
    <col min="3588" max="3588" width="15.6640625" customWidth="1"/>
    <col min="3841" max="3841" width="45.6640625" customWidth="1"/>
    <col min="3842" max="3842" width="15.6640625" customWidth="1"/>
    <col min="3843" max="3843" width="3.6640625" customWidth="1"/>
    <col min="3844" max="3844" width="15.6640625" customWidth="1"/>
    <col min="4097" max="4097" width="45.6640625" customWidth="1"/>
    <col min="4098" max="4098" width="15.6640625" customWidth="1"/>
    <col min="4099" max="4099" width="3.6640625" customWidth="1"/>
    <col min="4100" max="4100" width="15.6640625" customWidth="1"/>
    <col min="4353" max="4353" width="45.6640625" customWidth="1"/>
    <col min="4354" max="4354" width="15.6640625" customWidth="1"/>
    <col min="4355" max="4355" width="3.6640625" customWidth="1"/>
    <col min="4356" max="4356" width="15.6640625" customWidth="1"/>
    <col min="4609" max="4609" width="45.6640625" customWidth="1"/>
    <col min="4610" max="4610" width="15.6640625" customWidth="1"/>
    <col min="4611" max="4611" width="3.6640625" customWidth="1"/>
    <col min="4612" max="4612" width="15.6640625" customWidth="1"/>
    <col min="4865" max="4865" width="45.6640625" customWidth="1"/>
    <col min="4866" max="4866" width="15.6640625" customWidth="1"/>
    <col min="4867" max="4867" width="3.6640625" customWidth="1"/>
    <col min="4868" max="4868" width="15.6640625" customWidth="1"/>
    <col min="5121" max="5121" width="45.6640625" customWidth="1"/>
    <col min="5122" max="5122" width="15.6640625" customWidth="1"/>
    <col min="5123" max="5123" width="3.6640625" customWidth="1"/>
    <col min="5124" max="5124" width="15.6640625" customWidth="1"/>
    <col min="5377" max="5377" width="45.6640625" customWidth="1"/>
    <col min="5378" max="5378" width="15.6640625" customWidth="1"/>
    <col min="5379" max="5379" width="3.6640625" customWidth="1"/>
    <col min="5380" max="5380" width="15.6640625" customWidth="1"/>
    <col min="5633" max="5633" width="45.6640625" customWidth="1"/>
    <col min="5634" max="5634" width="15.6640625" customWidth="1"/>
    <col min="5635" max="5635" width="3.6640625" customWidth="1"/>
    <col min="5636" max="5636" width="15.6640625" customWidth="1"/>
    <col min="5889" max="5889" width="45.6640625" customWidth="1"/>
    <col min="5890" max="5890" width="15.6640625" customWidth="1"/>
    <col min="5891" max="5891" width="3.6640625" customWidth="1"/>
    <col min="5892" max="5892" width="15.6640625" customWidth="1"/>
    <col min="6145" max="6145" width="45.6640625" customWidth="1"/>
    <col min="6146" max="6146" width="15.6640625" customWidth="1"/>
    <col min="6147" max="6147" width="3.6640625" customWidth="1"/>
    <col min="6148" max="6148" width="15.6640625" customWidth="1"/>
    <col min="6401" max="6401" width="45.6640625" customWidth="1"/>
    <col min="6402" max="6402" width="15.6640625" customWidth="1"/>
    <col min="6403" max="6403" width="3.6640625" customWidth="1"/>
    <col min="6404" max="6404" width="15.6640625" customWidth="1"/>
    <col min="6657" max="6657" width="45.6640625" customWidth="1"/>
    <col min="6658" max="6658" width="15.6640625" customWidth="1"/>
    <col min="6659" max="6659" width="3.6640625" customWidth="1"/>
    <col min="6660" max="6660" width="15.6640625" customWidth="1"/>
    <col min="6913" max="6913" width="45.6640625" customWidth="1"/>
    <col min="6914" max="6914" width="15.6640625" customWidth="1"/>
    <col min="6915" max="6915" width="3.6640625" customWidth="1"/>
    <col min="6916" max="6916" width="15.6640625" customWidth="1"/>
    <col min="7169" max="7169" width="45.6640625" customWidth="1"/>
    <col min="7170" max="7170" width="15.6640625" customWidth="1"/>
    <col min="7171" max="7171" width="3.6640625" customWidth="1"/>
    <col min="7172" max="7172" width="15.6640625" customWidth="1"/>
    <col min="7425" max="7425" width="45.6640625" customWidth="1"/>
    <col min="7426" max="7426" width="15.6640625" customWidth="1"/>
    <col min="7427" max="7427" width="3.6640625" customWidth="1"/>
    <col min="7428" max="7428" width="15.6640625" customWidth="1"/>
    <col min="7681" max="7681" width="45.6640625" customWidth="1"/>
    <col min="7682" max="7682" width="15.6640625" customWidth="1"/>
    <col min="7683" max="7683" width="3.6640625" customWidth="1"/>
    <col min="7684" max="7684" width="15.6640625" customWidth="1"/>
    <col min="7937" max="7937" width="45.6640625" customWidth="1"/>
    <col min="7938" max="7938" width="15.6640625" customWidth="1"/>
    <col min="7939" max="7939" width="3.6640625" customWidth="1"/>
    <col min="7940" max="7940" width="15.6640625" customWidth="1"/>
    <col min="8193" max="8193" width="45.6640625" customWidth="1"/>
    <col min="8194" max="8194" width="15.6640625" customWidth="1"/>
    <col min="8195" max="8195" width="3.6640625" customWidth="1"/>
    <col min="8196" max="8196" width="15.6640625" customWidth="1"/>
    <col min="8449" max="8449" width="45.6640625" customWidth="1"/>
    <col min="8450" max="8450" width="15.6640625" customWidth="1"/>
    <col min="8451" max="8451" width="3.6640625" customWidth="1"/>
    <col min="8452" max="8452" width="15.6640625" customWidth="1"/>
    <col min="8705" max="8705" width="45.6640625" customWidth="1"/>
    <col min="8706" max="8706" width="15.6640625" customWidth="1"/>
    <col min="8707" max="8707" width="3.6640625" customWidth="1"/>
    <col min="8708" max="8708" width="15.6640625" customWidth="1"/>
    <col min="8961" max="8961" width="45.6640625" customWidth="1"/>
    <col min="8962" max="8962" width="15.6640625" customWidth="1"/>
    <col min="8963" max="8963" width="3.6640625" customWidth="1"/>
    <col min="8964" max="8964" width="15.6640625" customWidth="1"/>
    <col min="9217" max="9217" width="45.6640625" customWidth="1"/>
    <col min="9218" max="9218" width="15.6640625" customWidth="1"/>
    <col min="9219" max="9219" width="3.6640625" customWidth="1"/>
    <col min="9220" max="9220" width="15.6640625" customWidth="1"/>
    <col min="9473" max="9473" width="45.6640625" customWidth="1"/>
    <col min="9474" max="9474" width="15.6640625" customWidth="1"/>
    <col min="9475" max="9475" width="3.6640625" customWidth="1"/>
    <col min="9476" max="9476" width="15.6640625" customWidth="1"/>
    <col min="9729" max="9729" width="45.6640625" customWidth="1"/>
    <col min="9730" max="9730" width="15.6640625" customWidth="1"/>
    <col min="9731" max="9731" width="3.6640625" customWidth="1"/>
    <col min="9732" max="9732" width="15.6640625" customWidth="1"/>
    <col min="9985" max="9985" width="45.6640625" customWidth="1"/>
    <col min="9986" max="9986" width="15.6640625" customWidth="1"/>
    <col min="9987" max="9987" width="3.6640625" customWidth="1"/>
    <col min="9988" max="9988" width="15.6640625" customWidth="1"/>
    <col min="10241" max="10241" width="45.6640625" customWidth="1"/>
    <col min="10242" max="10242" width="15.6640625" customWidth="1"/>
    <col min="10243" max="10243" width="3.6640625" customWidth="1"/>
    <col min="10244" max="10244" width="15.6640625" customWidth="1"/>
    <col min="10497" max="10497" width="45.6640625" customWidth="1"/>
    <col min="10498" max="10498" width="15.6640625" customWidth="1"/>
    <col min="10499" max="10499" width="3.6640625" customWidth="1"/>
    <col min="10500" max="10500" width="15.6640625" customWidth="1"/>
    <col min="10753" max="10753" width="45.6640625" customWidth="1"/>
    <col min="10754" max="10754" width="15.6640625" customWidth="1"/>
    <col min="10755" max="10755" width="3.6640625" customWidth="1"/>
    <col min="10756" max="10756" width="15.6640625" customWidth="1"/>
    <col min="11009" max="11009" width="45.6640625" customWidth="1"/>
    <col min="11010" max="11010" width="15.6640625" customWidth="1"/>
    <col min="11011" max="11011" width="3.6640625" customWidth="1"/>
    <col min="11012" max="11012" width="15.6640625" customWidth="1"/>
    <col min="11265" max="11265" width="45.6640625" customWidth="1"/>
    <col min="11266" max="11266" width="15.6640625" customWidth="1"/>
    <col min="11267" max="11267" width="3.6640625" customWidth="1"/>
    <col min="11268" max="11268" width="15.6640625" customWidth="1"/>
    <col min="11521" max="11521" width="45.6640625" customWidth="1"/>
    <col min="11522" max="11522" width="15.6640625" customWidth="1"/>
    <col min="11523" max="11523" width="3.6640625" customWidth="1"/>
    <col min="11524" max="11524" width="15.6640625" customWidth="1"/>
    <col min="11777" max="11777" width="45.6640625" customWidth="1"/>
    <col min="11778" max="11778" width="15.6640625" customWidth="1"/>
    <col min="11779" max="11779" width="3.6640625" customWidth="1"/>
    <col min="11780" max="11780" width="15.6640625" customWidth="1"/>
    <col min="12033" max="12033" width="45.6640625" customWidth="1"/>
    <col min="12034" max="12034" width="15.6640625" customWidth="1"/>
    <col min="12035" max="12035" width="3.6640625" customWidth="1"/>
    <col min="12036" max="12036" width="15.6640625" customWidth="1"/>
    <col min="12289" max="12289" width="45.6640625" customWidth="1"/>
    <col min="12290" max="12290" width="15.6640625" customWidth="1"/>
    <col min="12291" max="12291" width="3.6640625" customWidth="1"/>
    <col min="12292" max="12292" width="15.6640625" customWidth="1"/>
    <col min="12545" max="12545" width="45.6640625" customWidth="1"/>
    <col min="12546" max="12546" width="15.6640625" customWidth="1"/>
    <col min="12547" max="12547" width="3.6640625" customWidth="1"/>
    <col min="12548" max="12548" width="15.6640625" customWidth="1"/>
    <col min="12801" max="12801" width="45.6640625" customWidth="1"/>
    <col min="12802" max="12802" width="15.6640625" customWidth="1"/>
    <col min="12803" max="12803" width="3.6640625" customWidth="1"/>
    <col min="12804" max="12804" width="15.6640625" customWidth="1"/>
    <col min="13057" max="13057" width="45.6640625" customWidth="1"/>
    <col min="13058" max="13058" width="15.6640625" customWidth="1"/>
    <col min="13059" max="13059" width="3.6640625" customWidth="1"/>
    <col min="13060" max="13060" width="15.6640625" customWidth="1"/>
    <col min="13313" max="13313" width="45.6640625" customWidth="1"/>
    <col min="13314" max="13314" width="15.6640625" customWidth="1"/>
    <col min="13315" max="13315" width="3.6640625" customWidth="1"/>
    <col min="13316" max="13316" width="15.6640625" customWidth="1"/>
    <col min="13569" max="13569" width="45.6640625" customWidth="1"/>
    <col min="13570" max="13570" width="15.6640625" customWidth="1"/>
    <col min="13571" max="13571" width="3.6640625" customWidth="1"/>
    <col min="13572" max="13572" width="15.6640625" customWidth="1"/>
    <col min="13825" max="13825" width="45.6640625" customWidth="1"/>
    <col min="13826" max="13826" width="15.6640625" customWidth="1"/>
    <col min="13827" max="13827" width="3.6640625" customWidth="1"/>
    <col min="13828" max="13828" width="15.6640625" customWidth="1"/>
    <col min="14081" max="14081" width="45.6640625" customWidth="1"/>
    <col min="14082" max="14082" width="15.6640625" customWidth="1"/>
    <col min="14083" max="14083" width="3.6640625" customWidth="1"/>
    <col min="14084" max="14084" width="15.6640625" customWidth="1"/>
    <col min="14337" max="14337" width="45.6640625" customWidth="1"/>
    <col min="14338" max="14338" width="15.6640625" customWidth="1"/>
    <col min="14339" max="14339" width="3.6640625" customWidth="1"/>
    <col min="14340" max="14340" width="15.6640625" customWidth="1"/>
    <col min="14593" max="14593" width="45.6640625" customWidth="1"/>
    <col min="14594" max="14594" width="15.6640625" customWidth="1"/>
    <col min="14595" max="14595" width="3.6640625" customWidth="1"/>
    <col min="14596" max="14596" width="15.6640625" customWidth="1"/>
    <col min="14849" max="14849" width="45.6640625" customWidth="1"/>
    <col min="14850" max="14850" width="15.6640625" customWidth="1"/>
    <col min="14851" max="14851" width="3.6640625" customWidth="1"/>
    <col min="14852" max="14852" width="15.6640625" customWidth="1"/>
    <col min="15105" max="15105" width="45.6640625" customWidth="1"/>
    <col min="15106" max="15106" width="15.6640625" customWidth="1"/>
    <col min="15107" max="15107" width="3.6640625" customWidth="1"/>
    <col min="15108" max="15108" width="15.6640625" customWidth="1"/>
    <col min="15361" max="15361" width="45.6640625" customWidth="1"/>
    <col min="15362" max="15362" width="15.6640625" customWidth="1"/>
    <col min="15363" max="15363" width="3.6640625" customWidth="1"/>
    <col min="15364" max="15364" width="15.6640625" customWidth="1"/>
    <col min="15617" max="15617" width="45.6640625" customWidth="1"/>
    <col min="15618" max="15618" width="15.6640625" customWidth="1"/>
    <col min="15619" max="15619" width="3.6640625" customWidth="1"/>
    <col min="15620" max="15620" width="15.6640625" customWidth="1"/>
    <col min="15873" max="15873" width="45.6640625" customWidth="1"/>
    <col min="15874" max="15874" width="15.6640625" customWidth="1"/>
    <col min="15875" max="15875" width="3.6640625" customWidth="1"/>
    <col min="15876" max="15876" width="15.6640625" customWidth="1"/>
    <col min="16129" max="16129" width="45.6640625" customWidth="1"/>
    <col min="16130" max="16130" width="15.6640625" customWidth="1"/>
    <col min="16131" max="16131" width="3.6640625" customWidth="1"/>
    <col min="16132" max="16132" width="15.6640625" customWidth="1"/>
  </cols>
  <sheetData>
    <row r="1" spans="1:4" ht="15.6" x14ac:dyDescent="0.3">
      <c r="A1" s="1" t="s">
        <v>0</v>
      </c>
      <c r="B1" s="15"/>
      <c r="C1" s="15"/>
      <c r="D1" s="15"/>
    </row>
    <row r="2" spans="1:4" ht="15.6" x14ac:dyDescent="0.3">
      <c r="A2" s="1" t="s">
        <v>30</v>
      </c>
      <c r="B2" s="16"/>
      <c r="C2" s="16"/>
      <c r="D2" s="16"/>
    </row>
    <row r="3" spans="1:4" x14ac:dyDescent="0.3">
      <c r="A3" s="15" t="s">
        <v>117</v>
      </c>
      <c r="B3" s="16"/>
      <c r="C3" s="16"/>
      <c r="D3" s="16"/>
    </row>
    <row r="4" spans="1:4" x14ac:dyDescent="0.3">
      <c r="A4" s="17"/>
      <c r="B4" s="16"/>
      <c r="C4" s="16"/>
    </row>
    <row r="5" spans="1:4" x14ac:dyDescent="0.3">
      <c r="A5" s="18"/>
    </row>
    <row r="6" spans="1:4" x14ac:dyDescent="0.3">
      <c r="A6" s="19"/>
      <c r="B6" s="20" t="s">
        <v>119</v>
      </c>
      <c r="D6" s="20" t="s">
        <v>111</v>
      </c>
    </row>
    <row r="7" spans="1:4" x14ac:dyDescent="0.3">
      <c r="B7" s="10"/>
      <c r="C7" s="10"/>
      <c r="D7" s="10"/>
    </row>
    <row r="8" spans="1:4" x14ac:dyDescent="0.3">
      <c r="A8" s="6" t="s">
        <v>31</v>
      </c>
      <c r="B8" s="10"/>
      <c r="C8" s="10"/>
      <c r="D8" s="10"/>
    </row>
    <row r="9" spans="1:4" x14ac:dyDescent="0.3">
      <c r="A9" t="s">
        <v>32</v>
      </c>
      <c r="B9" s="10">
        <v>105968.36</v>
      </c>
      <c r="C9" s="10"/>
      <c r="D9" s="10">
        <v>264529</v>
      </c>
    </row>
    <row r="10" spans="1:4" x14ac:dyDescent="0.3">
      <c r="A10" t="s">
        <v>33</v>
      </c>
      <c r="B10" s="10">
        <v>71085.820000000007</v>
      </c>
      <c r="C10" s="10"/>
      <c r="D10" s="10">
        <v>252402.41</v>
      </c>
    </row>
    <row r="11" spans="1:4" x14ac:dyDescent="0.3">
      <c r="B11" s="14"/>
      <c r="C11" s="10"/>
      <c r="D11" s="14"/>
    </row>
    <row r="12" spans="1:4" x14ac:dyDescent="0.3">
      <c r="A12" s="6" t="s">
        <v>34</v>
      </c>
      <c r="B12" s="9">
        <f>SUM(B9:B11)</f>
        <v>177054.18</v>
      </c>
      <c r="C12" s="10"/>
      <c r="D12" s="9">
        <f>SUM(D9:D11)</f>
        <v>516931.41000000003</v>
      </c>
    </row>
    <row r="13" spans="1:4" x14ac:dyDescent="0.3">
      <c r="A13" s="6"/>
      <c r="B13" s="10"/>
      <c r="C13" s="10"/>
      <c r="D13" s="10"/>
    </row>
    <row r="14" spans="1:4" x14ac:dyDescent="0.3">
      <c r="A14" s="6" t="s">
        <v>35</v>
      </c>
      <c r="B14" s="9">
        <f>-B12</f>
        <v>-177054.18</v>
      </c>
      <c r="C14" s="10"/>
      <c r="D14" s="9">
        <f>-D12</f>
        <v>-516931.41000000003</v>
      </c>
    </row>
    <row r="15" spans="1:4" x14ac:dyDescent="0.3">
      <c r="B15" s="10"/>
      <c r="C15" s="10"/>
      <c r="D15" s="10"/>
    </row>
    <row r="16" spans="1:4" x14ac:dyDescent="0.3">
      <c r="A16" s="19" t="s">
        <v>36</v>
      </c>
      <c r="B16" s="21"/>
      <c r="C16" s="21"/>
      <c r="D16" s="21"/>
    </row>
    <row r="17" spans="1:4" x14ac:dyDescent="0.3">
      <c r="A17" t="s">
        <v>37</v>
      </c>
      <c r="B17" s="10">
        <v>665823.47</v>
      </c>
      <c r="D17" s="10">
        <v>1419527.99</v>
      </c>
    </row>
    <row r="18" spans="1:4" x14ac:dyDescent="0.3">
      <c r="A18" t="s">
        <v>38</v>
      </c>
      <c r="B18" s="10">
        <v>16308.15</v>
      </c>
      <c r="D18" s="10">
        <v>63802.83</v>
      </c>
    </row>
    <row r="19" spans="1:4" x14ac:dyDescent="0.3">
      <c r="A19" t="s">
        <v>39</v>
      </c>
      <c r="B19" s="10">
        <v>0</v>
      </c>
      <c r="C19" s="10"/>
      <c r="D19" s="10">
        <v>58199.02</v>
      </c>
    </row>
    <row r="20" spans="1:4" x14ac:dyDescent="0.3">
      <c r="A20" t="s">
        <v>100</v>
      </c>
      <c r="B20" s="10">
        <v>92.27</v>
      </c>
      <c r="C20" s="10"/>
      <c r="D20" s="10">
        <v>1742.81</v>
      </c>
    </row>
    <row r="21" spans="1:4" x14ac:dyDescent="0.3">
      <c r="A21" s="7" t="s">
        <v>40</v>
      </c>
      <c r="B21" s="10">
        <v>-561.54999999999995</v>
      </c>
      <c r="D21" s="10">
        <v>-3027.49</v>
      </c>
    </row>
    <row r="22" spans="1:4" x14ac:dyDescent="0.3">
      <c r="A22" t="s">
        <v>41</v>
      </c>
      <c r="B22" s="10">
        <v>-7366.99</v>
      </c>
      <c r="C22" s="10"/>
      <c r="D22" s="10">
        <v>-28587.93</v>
      </c>
    </row>
    <row r="23" spans="1:4" x14ac:dyDescent="0.3">
      <c r="A23" t="s">
        <v>107</v>
      </c>
      <c r="B23" s="10">
        <v>0</v>
      </c>
      <c r="C23" s="10"/>
      <c r="D23" s="10">
        <v>0</v>
      </c>
    </row>
    <row r="24" spans="1:4" x14ac:dyDescent="0.3">
      <c r="B24" s="10"/>
      <c r="C24" s="10"/>
      <c r="D24" s="10"/>
    </row>
    <row r="25" spans="1:4" x14ac:dyDescent="0.3">
      <c r="A25" s="6" t="s">
        <v>42</v>
      </c>
      <c r="B25" s="9">
        <f>SUM(B17:B24)</f>
        <v>674295.35</v>
      </c>
      <c r="C25" s="10"/>
      <c r="D25" s="9">
        <f>SUM(D17:D24)</f>
        <v>1511657.2300000002</v>
      </c>
    </row>
    <row r="26" spans="1:4" x14ac:dyDescent="0.3">
      <c r="B26" s="10"/>
      <c r="C26" s="10"/>
      <c r="D26" s="10"/>
    </row>
    <row r="27" spans="1:4" ht="15" thickBot="1" x14ac:dyDescent="0.35">
      <c r="A27" s="6" t="s">
        <v>43</v>
      </c>
      <c r="B27" s="12">
        <f>B25+B14</f>
        <v>497241.17</v>
      </c>
      <c r="C27" s="22"/>
      <c r="D27" s="12">
        <f>D25+D14</f>
        <v>994725.82000000018</v>
      </c>
    </row>
    <row r="28" spans="1:4" ht="15" thickTop="1" x14ac:dyDescent="0.3"/>
  </sheetData>
  <printOptions horizontalCentered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8"/>
  <sheetViews>
    <sheetView workbookViewId="0">
      <selection activeCell="D13" sqref="D13"/>
    </sheetView>
  </sheetViews>
  <sheetFormatPr defaultRowHeight="14.4" x14ac:dyDescent="0.3"/>
  <cols>
    <col min="1" max="1" width="45.6640625" customWidth="1"/>
    <col min="2" max="2" width="19.33203125" customWidth="1"/>
    <col min="3" max="3" width="3.6640625" customWidth="1"/>
    <col min="4" max="4" width="15.6640625" customWidth="1"/>
    <col min="257" max="257" width="45.6640625" customWidth="1"/>
    <col min="258" max="258" width="15.6640625" customWidth="1"/>
    <col min="259" max="259" width="3.6640625" customWidth="1"/>
    <col min="260" max="260" width="15.6640625" customWidth="1"/>
    <col min="513" max="513" width="45.6640625" customWidth="1"/>
    <col min="514" max="514" width="15.6640625" customWidth="1"/>
    <col min="515" max="515" width="3.6640625" customWidth="1"/>
    <col min="516" max="516" width="15.6640625" customWidth="1"/>
    <col min="769" max="769" width="45.6640625" customWidth="1"/>
    <col min="770" max="770" width="15.6640625" customWidth="1"/>
    <col min="771" max="771" width="3.6640625" customWidth="1"/>
    <col min="772" max="772" width="15.6640625" customWidth="1"/>
    <col min="1025" max="1025" width="45.6640625" customWidth="1"/>
    <col min="1026" max="1026" width="15.6640625" customWidth="1"/>
    <col min="1027" max="1027" width="3.6640625" customWidth="1"/>
    <col min="1028" max="1028" width="15.6640625" customWidth="1"/>
    <col min="1281" max="1281" width="45.6640625" customWidth="1"/>
    <col min="1282" max="1282" width="15.6640625" customWidth="1"/>
    <col min="1283" max="1283" width="3.6640625" customWidth="1"/>
    <col min="1284" max="1284" width="15.6640625" customWidth="1"/>
    <col min="1537" max="1537" width="45.6640625" customWidth="1"/>
    <col min="1538" max="1538" width="15.6640625" customWidth="1"/>
    <col min="1539" max="1539" width="3.6640625" customWidth="1"/>
    <col min="1540" max="1540" width="15.6640625" customWidth="1"/>
    <col min="1793" max="1793" width="45.6640625" customWidth="1"/>
    <col min="1794" max="1794" width="15.6640625" customWidth="1"/>
    <col min="1795" max="1795" width="3.6640625" customWidth="1"/>
    <col min="1796" max="1796" width="15.6640625" customWidth="1"/>
    <col min="2049" max="2049" width="45.6640625" customWidth="1"/>
    <col min="2050" max="2050" width="15.6640625" customWidth="1"/>
    <col min="2051" max="2051" width="3.6640625" customWidth="1"/>
    <col min="2052" max="2052" width="15.6640625" customWidth="1"/>
    <col min="2305" max="2305" width="45.6640625" customWidth="1"/>
    <col min="2306" max="2306" width="15.6640625" customWidth="1"/>
    <col min="2307" max="2307" width="3.6640625" customWidth="1"/>
    <col min="2308" max="2308" width="15.6640625" customWidth="1"/>
    <col min="2561" max="2561" width="45.6640625" customWidth="1"/>
    <col min="2562" max="2562" width="15.6640625" customWidth="1"/>
    <col min="2563" max="2563" width="3.6640625" customWidth="1"/>
    <col min="2564" max="2564" width="15.6640625" customWidth="1"/>
    <col min="2817" max="2817" width="45.6640625" customWidth="1"/>
    <col min="2818" max="2818" width="15.6640625" customWidth="1"/>
    <col min="2819" max="2819" width="3.6640625" customWidth="1"/>
    <col min="2820" max="2820" width="15.6640625" customWidth="1"/>
    <col min="3073" max="3073" width="45.6640625" customWidth="1"/>
    <col min="3074" max="3074" width="15.6640625" customWidth="1"/>
    <col min="3075" max="3075" width="3.6640625" customWidth="1"/>
    <col min="3076" max="3076" width="15.6640625" customWidth="1"/>
    <col min="3329" max="3329" width="45.6640625" customWidth="1"/>
    <col min="3330" max="3330" width="15.6640625" customWidth="1"/>
    <col min="3331" max="3331" width="3.6640625" customWidth="1"/>
    <col min="3332" max="3332" width="15.6640625" customWidth="1"/>
    <col min="3585" max="3585" width="45.6640625" customWidth="1"/>
    <col min="3586" max="3586" width="15.6640625" customWidth="1"/>
    <col min="3587" max="3587" width="3.6640625" customWidth="1"/>
    <col min="3588" max="3588" width="15.6640625" customWidth="1"/>
    <col min="3841" max="3841" width="45.6640625" customWidth="1"/>
    <col min="3842" max="3842" width="15.6640625" customWidth="1"/>
    <col min="3843" max="3843" width="3.6640625" customWidth="1"/>
    <col min="3844" max="3844" width="15.6640625" customWidth="1"/>
    <col min="4097" max="4097" width="45.6640625" customWidth="1"/>
    <col min="4098" max="4098" width="15.6640625" customWidth="1"/>
    <col min="4099" max="4099" width="3.6640625" customWidth="1"/>
    <col min="4100" max="4100" width="15.6640625" customWidth="1"/>
    <col min="4353" max="4353" width="45.6640625" customWidth="1"/>
    <col min="4354" max="4354" width="15.6640625" customWidth="1"/>
    <col min="4355" max="4355" width="3.6640625" customWidth="1"/>
    <col min="4356" max="4356" width="15.6640625" customWidth="1"/>
    <col min="4609" max="4609" width="45.6640625" customWidth="1"/>
    <col min="4610" max="4610" width="15.6640625" customWidth="1"/>
    <col min="4611" max="4611" width="3.6640625" customWidth="1"/>
    <col min="4612" max="4612" width="15.6640625" customWidth="1"/>
    <col min="4865" max="4865" width="45.6640625" customWidth="1"/>
    <col min="4866" max="4866" width="15.6640625" customWidth="1"/>
    <col min="4867" max="4867" width="3.6640625" customWidth="1"/>
    <col min="4868" max="4868" width="15.6640625" customWidth="1"/>
    <col min="5121" max="5121" width="45.6640625" customWidth="1"/>
    <col min="5122" max="5122" width="15.6640625" customWidth="1"/>
    <col min="5123" max="5123" width="3.6640625" customWidth="1"/>
    <col min="5124" max="5124" width="15.6640625" customWidth="1"/>
    <col min="5377" max="5377" width="45.6640625" customWidth="1"/>
    <col min="5378" max="5378" width="15.6640625" customWidth="1"/>
    <col min="5379" max="5379" width="3.6640625" customWidth="1"/>
    <col min="5380" max="5380" width="15.6640625" customWidth="1"/>
    <col min="5633" max="5633" width="45.6640625" customWidth="1"/>
    <col min="5634" max="5634" width="15.6640625" customWidth="1"/>
    <col min="5635" max="5635" width="3.6640625" customWidth="1"/>
    <col min="5636" max="5636" width="15.6640625" customWidth="1"/>
    <col min="5889" max="5889" width="45.6640625" customWidth="1"/>
    <col min="5890" max="5890" width="15.6640625" customWidth="1"/>
    <col min="5891" max="5891" width="3.6640625" customWidth="1"/>
    <col min="5892" max="5892" width="15.6640625" customWidth="1"/>
    <col min="6145" max="6145" width="45.6640625" customWidth="1"/>
    <col min="6146" max="6146" width="15.6640625" customWidth="1"/>
    <col min="6147" max="6147" width="3.6640625" customWidth="1"/>
    <col min="6148" max="6148" width="15.6640625" customWidth="1"/>
    <col min="6401" max="6401" width="45.6640625" customWidth="1"/>
    <col min="6402" max="6402" width="15.6640625" customWidth="1"/>
    <col min="6403" max="6403" width="3.6640625" customWidth="1"/>
    <col min="6404" max="6404" width="15.6640625" customWidth="1"/>
    <col min="6657" max="6657" width="45.6640625" customWidth="1"/>
    <col min="6658" max="6658" width="15.6640625" customWidth="1"/>
    <col min="6659" max="6659" width="3.6640625" customWidth="1"/>
    <col min="6660" max="6660" width="15.6640625" customWidth="1"/>
    <col min="6913" max="6913" width="45.6640625" customWidth="1"/>
    <col min="6914" max="6914" width="15.6640625" customWidth="1"/>
    <col min="6915" max="6915" width="3.6640625" customWidth="1"/>
    <col min="6916" max="6916" width="15.6640625" customWidth="1"/>
    <col min="7169" max="7169" width="45.6640625" customWidth="1"/>
    <col min="7170" max="7170" width="15.6640625" customWidth="1"/>
    <col min="7171" max="7171" width="3.6640625" customWidth="1"/>
    <col min="7172" max="7172" width="15.6640625" customWidth="1"/>
    <col min="7425" max="7425" width="45.6640625" customWidth="1"/>
    <col min="7426" max="7426" width="15.6640625" customWidth="1"/>
    <col min="7427" max="7427" width="3.6640625" customWidth="1"/>
    <col min="7428" max="7428" width="15.6640625" customWidth="1"/>
    <col min="7681" max="7681" width="45.6640625" customWidth="1"/>
    <col min="7682" max="7682" width="15.6640625" customWidth="1"/>
    <col min="7683" max="7683" width="3.6640625" customWidth="1"/>
    <col min="7684" max="7684" width="15.6640625" customWidth="1"/>
    <col min="7937" max="7937" width="45.6640625" customWidth="1"/>
    <col min="7938" max="7938" width="15.6640625" customWidth="1"/>
    <col min="7939" max="7939" width="3.6640625" customWidth="1"/>
    <col min="7940" max="7940" width="15.6640625" customWidth="1"/>
    <col min="8193" max="8193" width="45.6640625" customWidth="1"/>
    <col min="8194" max="8194" width="15.6640625" customWidth="1"/>
    <col min="8195" max="8195" width="3.6640625" customWidth="1"/>
    <col min="8196" max="8196" width="15.6640625" customWidth="1"/>
    <col min="8449" max="8449" width="45.6640625" customWidth="1"/>
    <col min="8450" max="8450" width="15.6640625" customWidth="1"/>
    <col min="8451" max="8451" width="3.6640625" customWidth="1"/>
    <col min="8452" max="8452" width="15.6640625" customWidth="1"/>
    <col min="8705" max="8705" width="45.6640625" customWidth="1"/>
    <col min="8706" max="8706" width="15.6640625" customWidth="1"/>
    <col min="8707" max="8707" width="3.6640625" customWidth="1"/>
    <col min="8708" max="8708" width="15.6640625" customWidth="1"/>
    <col min="8961" max="8961" width="45.6640625" customWidth="1"/>
    <col min="8962" max="8962" width="15.6640625" customWidth="1"/>
    <col min="8963" max="8963" width="3.6640625" customWidth="1"/>
    <col min="8964" max="8964" width="15.6640625" customWidth="1"/>
    <col min="9217" max="9217" width="45.6640625" customWidth="1"/>
    <col min="9218" max="9218" width="15.6640625" customWidth="1"/>
    <col min="9219" max="9219" width="3.6640625" customWidth="1"/>
    <col min="9220" max="9220" width="15.6640625" customWidth="1"/>
    <col min="9473" max="9473" width="45.6640625" customWidth="1"/>
    <col min="9474" max="9474" width="15.6640625" customWidth="1"/>
    <col min="9475" max="9475" width="3.6640625" customWidth="1"/>
    <col min="9476" max="9476" width="15.6640625" customWidth="1"/>
    <col min="9729" max="9729" width="45.6640625" customWidth="1"/>
    <col min="9730" max="9730" width="15.6640625" customWidth="1"/>
    <col min="9731" max="9731" width="3.6640625" customWidth="1"/>
    <col min="9732" max="9732" width="15.6640625" customWidth="1"/>
    <col min="9985" max="9985" width="45.6640625" customWidth="1"/>
    <col min="9986" max="9986" width="15.6640625" customWidth="1"/>
    <col min="9987" max="9987" width="3.6640625" customWidth="1"/>
    <col min="9988" max="9988" width="15.6640625" customWidth="1"/>
    <col min="10241" max="10241" width="45.6640625" customWidth="1"/>
    <col min="10242" max="10242" width="15.6640625" customWidth="1"/>
    <col min="10243" max="10243" width="3.6640625" customWidth="1"/>
    <col min="10244" max="10244" width="15.6640625" customWidth="1"/>
    <col min="10497" max="10497" width="45.6640625" customWidth="1"/>
    <col min="10498" max="10498" width="15.6640625" customWidth="1"/>
    <col min="10499" max="10499" width="3.6640625" customWidth="1"/>
    <col min="10500" max="10500" width="15.6640625" customWidth="1"/>
    <col min="10753" max="10753" width="45.6640625" customWidth="1"/>
    <col min="10754" max="10754" width="15.6640625" customWidth="1"/>
    <col min="10755" max="10755" width="3.6640625" customWidth="1"/>
    <col min="10756" max="10756" width="15.6640625" customWidth="1"/>
    <col min="11009" max="11009" width="45.6640625" customWidth="1"/>
    <col min="11010" max="11010" width="15.6640625" customWidth="1"/>
    <col min="11011" max="11011" width="3.6640625" customWidth="1"/>
    <col min="11012" max="11012" width="15.6640625" customWidth="1"/>
    <col min="11265" max="11265" width="45.6640625" customWidth="1"/>
    <col min="11266" max="11266" width="15.6640625" customWidth="1"/>
    <col min="11267" max="11267" width="3.6640625" customWidth="1"/>
    <col min="11268" max="11268" width="15.6640625" customWidth="1"/>
    <col min="11521" max="11521" width="45.6640625" customWidth="1"/>
    <col min="11522" max="11522" width="15.6640625" customWidth="1"/>
    <col min="11523" max="11523" width="3.6640625" customWidth="1"/>
    <col min="11524" max="11524" width="15.6640625" customWidth="1"/>
    <col min="11777" max="11777" width="45.6640625" customWidth="1"/>
    <col min="11778" max="11778" width="15.6640625" customWidth="1"/>
    <col min="11779" max="11779" width="3.6640625" customWidth="1"/>
    <col min="11780" max="11780" width="15.6640625" customWidth="1"/>
    <col min="12033" max="12033" width="45.6640625" customWidth="1"/>
    <col min="12034" max="12034" width="15.6640625" customWidth="1"/>
    <col min="12035" max="12035" width="3.6640625" customWidth="1"/>
    <col min="12036" max="12036" width="15.6640625" customWidth="1"/>
    <col min="12289" max="12289" width="45.6640625" customWidth="1"/>
    <col min="12290" max="12290" width="15.6640625" customWidth="1"/>
    <col min="12291" max="12291" width="3.6640625" customWidth="1"/>
    <col min="12292" max="12292" width="15.6640625" customWidth="1"/>
    <col min="12545" max="12545" width="45.6640625" customWidth="1"/>
    <col min="12546" max="12546" width="15.6640625" customWidth="1"/>
    <col min="12547" max="12547" width="3.6640625" customWidth="1"/>
    <col min="12548" max="12548" width="15.6640625" customWidth="1"/>
    <col min="12801" max="12801" width="45.6640625" customWidth="1"/>
    <col min="12802" max="12802" width="15.6640625" customWidth="1"/>
    <col min="12803" max="12803" width="3.6640625" customWidth="1"/>
    <col min="12804" max="12804" width="15.6640625" customWidth="1"/>
    <col min="13057" max="13057" width="45.6640625" customWidth="1"/>
    <col min="13058" max="13058" width="15.6640625" customWidth="1"/>
    <col min="13059" max="13059" width="3.6640625" customWidth="1"/>
    <col min="13060" max="13060" width="15.6640625" customWidth="1"/>
    <col min="13313" max="13313" width="45.6640625" customWidth="1"/>
    <col min="13314" max="13314" width="15.6640625" customWidth="1"/>
    <col min="13315" max="13315" width="3.6640625" customWidth="1"/>
    <col min="13316" max="13316" width="15.6640625" customWidth="1"/>
    <col min="13569" max="13569" width="45.6640625" customWidth="1"/>
    <col min="13570" max="13570" width="15.6640625" customWidth="1"/>
    <col min="13571" max="13571" width="3.6640625" customWidth="1"/>
    <col min="13572" max="13572" width="15.6640625" customWidth="1"/>
    <col min="13825" max="13825" width="45.6640625" customWidth="1"/>
    <col min="13826" max="13826" width="15.6640625" customWidth="1"/>
    <col min="13827" max="13827" width="3.6640625" customWidth="1"/>
    <col min="13828" max="13828" width="15.6640625" customWidth="1"/>
    <col min="14081" max="14081" width="45.6640625" customWidth="1"/>
    <col min="14082" max="14082" width="15.6640625" customWidth="1"/>
    <col min="14083" max="14083" width="3.6640625" customWidth="1"/>
    <col min="14084" max="14084" width="15.6640625" customWidth="1"/>
    <col min="14337" max="14337" width="45.6640625" customWidth="1"/>
    <col min="14338" max="14338" width="15.6640625" customWidth="1"/>
    <col min="14339" max="14339" width="3.6640625" customWidth="1"/>
    <col min="14340" max="14340" width="15.6640625" customWidth="1"/>
    <col min="14593" max="14593" width="45.6640625" customWidth="1"/>
    <col min="14594" max="14594" width="15.6640625" customWidth="1"/>
    <col min="14595" max="14595" width="3.6640625" customWidth="1"/>
    <col min="14596" max="14596" width="15.6640625" customWidth="1"/>
    <col min="14849" max="14849" width="45.6640625" customWidth="1"/>
    <col min="14850" max="14850" width="15.6640625" customWidth="1"/>
    <col min="14851" max="14851" width="3.6640625" customWidth="1"/>
    <col min="14852" max="14852" width="15.6640625" customWidth="1"/>
    <col min="15105" max="15105" width="45.6640625" customWidth="1"/>
    <col min="15106" max="15106" width="15.6640625" customWidth="1"/>
    <col min="15107" max="15107" width="3.6640625" customWidth="1"/>
    <col min="15108" max="15108" width="15.6640625" customWidth="1"/>
    <col min="15361" max="15361" width="45.6640625" customWidth="1"/>
    <col min="15362" max="15362" width="15.6640625" customWidth="1"/>
    <col min="15363" max="15363" width="3.6640625" customWidth="1"/>
    <col min="15364" max="15364" width="15.6640625" customWidth="1"/>
    <col min="15617" max="15617" width="45.6640625" customWidth="1"/>
    <col min="15618" max="15618" width="15.6640625" customWidth="1"/>
    <col min="15619" max="15619" width="3.6640625" customWidth="1"/>
    <col min="15620" max="15620" width="15.6640625" customWidth="1"/>
    <col min="15873" max="15873" width="45.6640625" customWidth="1"/>
    <col min="15874" max="15874" width="15.6640625" customWidth="1"/>
    <col min="15875" max="15875" width="3.6640625" customWidth="1"/>
    <col min="15876" max="15876" width="15.6640625" customWidth="1"/>
    <col min="16129" max="16129" width="45.6640625" customWidth="1"/>
    <col min="16130" max="16130" width="15.6640625" customWidth="1"/>
    <col min="16131" max="16131" width="3.6640625" customWidth="1"/>
    <col min="16132" max="16132" width="15.6640625" customWidth="1"/>
  </cols>
  <sheetData>
    <row r="1" spans="1:4" ht="15.6" x14ac:dyDescent="0.3">
      <c r="A1" s="1" t="s">
        <v>0</v>
      </c>
      <c r="B1" s="1"/>
      <c r="C1" s="15"/>
      <c r="D1" s="15"/>
    </row>
    <row r="2" spans="1:4" ht="15.6" x14ac:dyDescent="0.3">
      <c r="A2" s="1" t="s">
        <v>44</v>
      </c>
      <c r="B2" s="23"/>
      <c r="C2" s="16"/>
      <c r="D2" s="16"/>
    </row>
    <row r="3" spans="1:4" x14ac:dyDescent="0.3">
      <c r="A3" s="15" t="s">
        <v>118</v>
      </c>
      <c r="B3" s="16"/>
      <c r="C3" s="16"/>
      <c r="D3" s="16"/>
    </row>
    <row r="4" spans="1:4" x14ac:dyDescent="0.3">
      <c r="A4" t="s">
        <v>45</v>
      </c>
    </row>
    <row r="5" spans="1:4" x14ac:dyDescent="0.3">
      <c r="B5" s="20" t="s">
        <v>119</v>
      </c>
      <c r="D5" s="20" t="s">
        <v>111</v>
      </c>
    </row>
    <row r="6" spans="1:4" x14ac:dyDescent="0.3">
      <c r="A6" t="s">
        <v>46</v>
      </c>
      <c r="B6" s="8">
        <v>1500</v>
      </c>
      <c r="D6" s="8">
        <v>6000</v>
      </c>
    </row>
    <row r="7" spans="1:4" x14ac:dyDescent="0.3">
      <c r="A7" t="s">
        <v>32</v>
      </c>
      <c r="B7" s="10">
        <v>4795</v>
      </c>
      <c r="D7" s="10">
        <v>16940</v>
      </c>
    </row>
    <row r="8" spans="1:4" x14ac:dyDescent="0.3">
      <c r="A8" t="s">
        <v>47</v>
      </c>
      <c r="B8" s="10">
        <v>158.97</v>
      </c>
      <c r="D8" s="10">
        <v>308.29000000000002</v>
      </c>
    </row>
    <row r="9" spans="1:4" x14ac:dyDescent="0.3">
      <c r="A9" t="s">
        <v>48</v>
      </c>
      <c r="B9" s="10">
        <v>19750</v>
      </c>
      <c r="C9" s="10"/>
      <c r="D9" s="10">
        <v>32500</v>
      </c>
    </row>
    <row r="10" spans="1:4" x14ac:dyDescent="0.3">
      <c r="A10" t="s">
        <v>49</v>
      </c>
      <c r="B10" s="10">
        <v>-96.7</v>
      </c>
      <c r="C10" s="10"/>
      <c r="D10" s="10">
        <v>359.79</v>
      </c>
    </row>
    <row r="11" spans="1:4" x14ac:dyDescent="0.3">
      <c r="A11" t="s">
        <v>50</v>
      </c>
      <c r="B11" s="10">
        <v>77110.81</v>
      </c>
      <c r="C11" s="10"/>
      <c r="D11" s="10">
        <v>202376.49</v>
      </c>
    </row>
    <row r="12" spans="1:4" x14ac:dyDescent="0.3">
      <c r="A12" t="s">
        <v>86</v>
      </c>
      <c r="B12" s="10">
        <v>1837.83</v>
      </c>
      <c r="C12" s="10"/>
      <c r="D12" s="10">
        <v>4293.59</v>
      </c>
    </row>
    <row r="13" spans="1:4" x14ac:dyDescent="0.3">
      <c r="A13" t="s">
        <v>51</v>
      </c>
      <c r="B13" s="10">
        <v>52.08</v>
      </c>
      <c r="C13" s="10"/>
      <c r="D13" s="10">
        <v>315.51</v>
      </c>
    </row>
    <row r="14" spans="1:4" x14ac:dyDescent="0.3">
      <c r="A14" t="s">
        <v>52</v>
      </c>
      <c r="B14" s="10">
        <v>860.37</v>
      </c>
      <c r="C14" s="10"/>
      <c r="D14" s="10">
        <v>1266.97</v>
      </c>
    </row>
    <row r="15" spans="1:4" x14ac:dyDescent="0.3">
      <c r="A15" t="s">
        <v>53</v>
      </c>
      <c r="B15" s="10">
        <v>0</v>
      </c>
      <c r="C15" s="10"/>
      <c r="D15" s="10">
        <v>168</v>
      </c>
    </row>
    <row r="16" spans="1:4" x14ac:dyDescent="0.3">
      <c r="B16" s="24"/>
      <c r="C16" s="8"/>
      <c r="D16" s="24"/>
    </row>
    <row r="17" spans="1:4" ht="15" thickBot="1" x14ac:dyDescent="0.35">
      <c r="A17" t="s">
        <v>54</v>
      </c>
      <c r="B17" s="25">
        <f>SUM(B6:B16)</f>
        <v>105968.36</v>
      </c>
      <c r="C17" s="8"/>
      <c r="D17" s="25">
        <f>SUM(D6:D16)</f>
        <v>264528.64000000001</v>
      </c>
    </row>
    <row r="18" spans="1:4" ht="15" thickTop="1" x14ac:dyDescent="0.3"/>
  </sheetData>
  <printOptions horizontalCentered="1"/>
  <pageMargins left="0.7" right="0.7" top="0.75" bottom="0.75" header="0.3" footer="0.3"/>
  <pageSetup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3"/>
  <sheetViews>
    <sheetView workbookViewId="0">
      <selection activeCell="B28" sqref="B28"/>
    </sheetView>
  </sheetViews>
  <sheetFormatPr defaultRowHeight="14.4" x14ac:dyDescent="0.3"/>
  <cols>
    <col min="1" max="1" width="57.109375" style="10" customWidth="1"/>
    <col min="2" max="3" width="12.6640625" style="10" customWidth="1"/>
    <col min="4" max="6" width="12.6640625" style="10" hidden="1" customWidth="1"/>
    <col min="7" max="8" width="13.88671875" style="10" customWidth="1"/>
    <col min="9" max="9" width="11.5546875" style="10" bestFit="1" customWidth="1"/>
    <col min="10" max="255" width="9.109375" style="10"/>
    <col min="256" max="256" width="57.109375" style="10" customWidth="1"/>
    <col min="257" max="258" width="12.6640625" style="10" customWidth="1"/>
    <col min="259" max="261" width="0" style="10" hidden="1" customWidth="1"/>
    <col min="262" max="263" width="13.88671875" style="10" customWidth="1"/>
    <col min="264" max="264" width="12.6640625" style="10" customWidth="1"/>
    <col min="265" max="511" width="9.109375" style="10"/>
    <col min="512" max="512" width="57.109375" style="10" customWidth="1"/>
    <col min="513" max="514" width="12.6640625" style="10" customWidth="1"/>
    <col min="515" max="517" width="0" style="10" hidden="1" customWidth="1"/>
    <col min="518" max="519" width="13.88671875" style="10" customWidth="1"/>
    <col min="520" max="520" width="12.6640625" style="10" customWidth="1"/>
    <col min="521" max="767" width="9.109375" style="10"/>
    <col min="768" max="768" width="57.109375" style="10" customWidth="1"/>
    <col min="769" max="770" width="12.6640625" style="10" customWidth="1"/>
    <col min="771" max="773" width="0" style="10" hidden="1" customWidth="1"/>
    <col min="774" max="775" width="13.88671875" style="10" customWidth="1"/>
    <col min="776" max="776" width="12.6640625" style="10" customWidth="1"/>
    <col min="777" max="1023" width="9.109375" style="10"/>
    <col min="1024" max="1024" width="57.109375" style="10" customWidth="1"/>
    <col min="1025" max="1026" width="12.6640625" style="10" customWidth="1"/>
    <col min="1027" max="1029" width="0" style="10" hidden="1" customWidth="1"/>
    <col min="1030" max="1031" width="13.88671875" style="10" customWidth="1"/>
    <col min="1032" max="1032" width="12.6640625" style="10" customWidth="1"/>
    <col min="1033" max="1279" width="9.109375" style="10"/>
    <col min="1280" max="1280" width="57.109375" style="10" customWidth="1"/>
    <col min="1281" max="1282" width="12.6640625" style="10" customWidth="1"/>
    <col min="1283" max="1285" width="0" style="10" hidden="1" customWidth="1"/>
    <col min="1286" max="1287" width="13.88671875" style="10" customWidth="1"/>
    <col min="1288" max="1288" width="12.6640625" style="10" customWidth="1"/>
    <col min="1289" max="1535" width="9.109375" style="10"/>
    <col min="1536" max="1536" width="57.109375" style="10" customWidth="1"/>
    <col min="1537" max="1538" width="12.6640625" style="10" customWidth="1"/>
    <col min="1539" max="1541" width="0" style="10" hidden="1" customWidth="1"/>
    <col min="1542" max="1543" width="13.88671875" style="10" customWidth="1"/>
    <col min="1544" max="1544" width="12.6640625" style="10" customWidth="1"/>
    <col min="1545" max="1791" width="9.109375" style="10"/>
    <col min="1792" max="1792" width="57.109375" style="10" customWidth="1"/>
    <col min="1793" max="1794" width="12.6640625" style="10" customWidth="1"/>
    <col min="1795" max="1797" width="0" style="10" hidden="1" customWidth="1"/>
    <col min="1798" max="1799" width="13.88671875" style="10" customWidth="1"/>
    <col min="1800" max="1800" width="12.6640625" style="10" customWidth="1"/>
    <col min="1801" max="2047" width="9.109375" style="10"/>
    <col min="2048" max="2048" width="57.109375" style="10" customWidth="1"/>
    <col min="2049" max="2050" width="12.6640625" style="10" customWidth="1"/>
    <col min="2051" max="2053" width="0" style="10" hidden="1" customWidth="1"/>
    <col min="2054" max="2055" width="13.88671875" style="10" customWidth="1"/>
    <col min="2056" max="2056" width="12.6640625" style="10" customWidth="1"/>
    <col min="2057" max="2303" width="9.109375" style="10"/>
    <col min="2304" max="2304" width="57.109375" style="10" customWidth="1"/>
    <col min="2305" max="2306" width="12.6640625" style="10" customWidth="1"/>
    <col min="2307" max="2309" width="0" style="10" hidden="1" customWidth="1"/>
    <col min="2310" max="2311" width="13.88671875" style="10" customWidth="1"/>
    <col min="2312" max="2312" width="12.6640625" style="10" customWidth="1"/>
    <col min="2313" max="2559" width="9.109375" style="10"/>
    <col min="2560" max="2560" width="57.109375" style="10" customWidth="1"/>
    <col min="2561" max="2562" width="12.6640625" style="10" customWidth="1"/>
    <col min="2563" max="2565" width="0" style="10" hidden="1" customWidth="1"/>
    <col min="2566" max="2567" width="13.88671875" style="10" customWidth="1"/>
    <col min="2568" max="2568" width="12.6640625" style="10" customWidth="1"/>
    <col min="2569" max="2815" width="9.109375" style="10"/>
    <col min="2816" max="2816" width="57.109375" style="10" customWidth="1"/>
    <col min="2817" max="2818" width="12.6640625" style="10" customWidth="1"/>
    <col min="2819" max="2821" width="0" style="10" hidden="1" customWidth="1"/>
    <col min="2822" max="2823" width="13.88671875" style="10" customWidth="1"/>
    <col min="2824" max="2824" width="12.6640625" style="10" customWidth="1"/>
    <col min="2825" max="3071" width="9.109375" style="10"/>
    <col min="3072" max="3072" width="57.109375" style="10" customWidth="1"/>
    <col min="3073" max="3074" width="12.6640625" style="10" customWidth="1"/>
    <col min="3075" max="3077" width="0" style="10" hidden="1" customWidth="1"/>
    <col min="3078" max="3079" width="13.88671875" style="10" customWidth="1"/>
    <col min="3080" max="3080" width="12.6640625" style="10" customWidth="1"/>
    <col min="3081" max="3327" width="9.109375" style="10"/>
    <col min="3328" max="3328" width="57.109375" style="10" customWidth="1"/>
    <col min="3329" max="3330" width="12.6640625" style="10" customWidth="1"/>
    <col min="3331" max="3333" width="0" style="10" hidden="1" customWidth="1"/>
    <col min="3334" max="3335" width="13.88671875" style="10" customWidth="1"/>
    <col min="3336" max="3336" width="12.6640625" style="10" customWidth="1"/>
    <col min="3337" max="3583" width="9.109375" style="10"/>
    <col min="3584" max="3584" width="57.109375" style="10" customWidth="1"/>
    <col min="3585" max="3586" width="12.6640625" style="10" customWidth="1"/>
    <col min="3587" max="3589" width="0" style="10" hidden="1" customWidth="1"/>
    <col min="3590" max="3591" width="13.88671875" style="10" customWidth="1"/>
    <col min="3592" max="3592" width="12.6640625" style="10" customWidth="1"/>
    <col min="3593" max="3839" width="9.109375" style="10"/>
    <col min="3840" max="3840" width="57.109375" style="10" customWidth="1"/>
    <col min="3841" max="3842" width="12.6640625" style="10" customWidth="1"/>
    <col min="3843" max="3845" width="0" style="10" hidden="1" customWidth="1"/>
    <col min="3846" max="3847" width="13.88671875" style="10" customWidth="1"/>
    <col min="3848" max="3848" width="12.6640625" style="10" customWidth="1"/>
    <col min="3849" max="4095" width="9.109375" style="10"/>
    <col min="4096" max="4096" width="57.109375" style="10" customWidth="1"/>
    <col min="4097" max="4098" width="12.6640625" style="10" customWidth="1"/>
    <col min="4099" max="4101" width="0" style="10" hidden="1" customWidth="1"/>
    <col min="4102" max="4103" width="13.88671875" style="10" customWidth="1"/>
    <col min="4104" max="4104" width="12.6640625" style="10" customWidth="1"/>
    <col min="4105" max="4351" width="9.109375" style="10"/>
    <col min="4352" max="4352" width="57.109375" style="10" customWidth="1"/>
    <col min="4353" max="4354" width="12.6640625" style="10" customWidth="1"/>
    <col min="4355" max="4357" width="0" style="10" hidden="1" customWidth="1"/>
    <col min="4358" max="4359" width="13.88671875" style="10" customWidth="1"/>
    <col min="4360" max="4360" width="12.6640625" style="10" customWidth="1"/>
    <col min="4361" max="4607" width="9.109375" style="10"/>
    <col min="4608" max="4608" width="57.109375" style="10" customWidth="1"/>
    <col min="4609" max="4610" width="12.6640625" style="10" customWidth="1"/>
    <col min="4611" max="4613" width="0" style="10" hidden="1" customWidth="1"/>
    <col min="4614" max="4615" width="13.88671875" style="10" customWidth="1"/>
    <col min="4616" max="4616" width="12.6640625" style="10" customWidth="1"/>
    <col min="4617" max="4863" width="9.109375" style="10"/>
    <col min="4864" max="4864" width="57.109375" style="10" customWidth="1"/>
    <col min="4865" max="4866" width="12.6640625" style="10" customWidth="1"/>
    <col min="4867" max="4869" width="0" style="10" hidden="1" customWidth="1"/>
    <col min="4870" max="4871" width="13.88671875" style="10" customWidth="1"/>
    <col min="4872" max="4872" width="12.6640625" style="10" customWidth="1"/>
    <col min="4873" max="5119" width="9.109375" style="10"/>
    <col min="5120" max="5120" width="57.109375" style="10" customWidth="1"/>
    <col min="5121" max="5122" width="12.6640625" style="10" customWidth="1"/>
    <col min="5123" max="5125" width="0" style="10" hidden="1" customWidth="1"/>
    <col min="5126" max="5127" width="13.88671875" style="10" customWidth="1"/>
    <col min="5128" max="5128" width="12.6640625" style="10" customWidth="1"/>
    <col min="5129" max="5375" width="9.109375" style="10"/>
    <col min="5376" max="5376" width="57.109375" style="10" customWidth="1"/>
    <col min="5377" max="5378" width="12.6640625" style="10" customWidth="1"/>
    <col min="5379" max="5381" width="0" style="10" hidden="1" customWidth="1"/>
    <col min="5382" max="5383" width="13.88671875" style="10" customWidth="1"/>
    <col min="5384" max="5384" width="12.6640625" style="10" customWidth="1"/>
    <col min="5385" max="5631" width="9.109375" style="10"/>
    <col min="5632" max="5632" width="57.109375" style="10" customWidth="1"/>
    <col min="5633" max="5634" width="12.6640625" style="10" customWidth="1"/>
    <col min="5635" max="5637" width="0" style="10" hidden="1" customWidth="1"/>
    <col min="5638" max="5639" width="13.88671875" style="10" customWidth="1"/>
    <col min="5640" max="5640" width="12.6640625" style="10" customWidth="1"/>
    <col min="5641" max="5887" width="9.109375" style="10"/>
    <col min="5888" max="5888" width="57.109375" style="10" customWidth="1"/>
    <col min="5889" max="5890" width="12.6640625" style="10" customWidth="1"/>
    <col min="5891" max="5893" width="0" style="10" hidden="1" customWidth="1"/>
    <col min="5894" max="5895" width="13.88671875" style="10" customWidth="1"/>
    <col min="5896" max="5896" width="12.6640625" style="10" customWidth="1"/>
    <col min="5897" max="6143" width="9.109375" style="10"/>
    <col min="6144" max="6144" width="57.109375" style="10" customWidth="1"/>
    <col min="6145" max="6146" width="12.6640625" style="10" customWidth="1"/>
    <col min="6147" max="6149" width="0" style="10" hidden="1" customWidth="1"/>
    <col min="6150" max="6151" width="13.88671875" style="10" customWidth="1"/>
    <col min="6152" max="6152" width="12.6640625" style="10" customWidth="1"/>
    <col min="6153" max="6399" width="9.109375" style="10"/>
    <col min="6400" max="6400" width="57.109375" style="10" customWidth="1"/>
    <col min="6401" max="6402" width="12.6640625" style="10" customWidth="1"/>
    <col min="6403" max="6405" width="0" style="10" hidden="1" customWidth="1"/>
    <col min="6406" max="6407" width="13.88671875" style="10" customWidth="1"/>
    <col min="6408" max="6408" width="12.6640625" style="10" customWidth="1"/>
    <col min="6409" max="6655" width="9.109375" style="10"/>
    <col min="6656" max="6656" width="57.109375" style="10" customWidth="1"/>
    <col min="6657" max="6658" width="12.6640625" style="10" customWidth="1"/>
    <col min="6659" max="6661" width="0" style="10" hidden="1" customWidth="1"/>
    <col min="6662" max="6663" width="13.88671875" style="10" customWidth="1"/>
    <col min="6664" max="6664" width="12.6640625" style="10" customWidth="1"/>
    <col min="6665" max="6911" width="9.109375" style="10"/>
    <col min="6912" max="6912" width="57.109375" style="10" customWidth="1"/>
    <col min="6913" max="6914" width="12.6640625" style="10" customWidth="1"/>
    <col min="6915" max="6917" width="0" style="10" hidden="1" customWidth="1"/>
    <col min="6918" max="6919" width="13.88671875" style="10" customWidth="1"/>
    <col min="6920" max="6920" width="12.6640625" style="10" customWidth="1"/>
    <col min="6921" max="7167" width="9.109375" style="10"/>
    <col min="7168" max="7168" width="57.109375" style="10" customWidth="1"/>
    <col min="7169" max="7170" width="12.6640625" style="10" customWidth="1"/>
    <col min="7171" max="7173" width="0" style="10" hidden="1" customWidth="1"/>
    <col min="7174" max="7175" width="13.88671875" style="10" customWidth="1"/>
    <col min="7176" max="7176" width="12.6640625" style="10" customWidth="1"/>
    <col min="7177" max="7423" width="9.109375" style="10"/>
    <col min="7424" max="7424" width="57.109375" style="10" customWidth="1"/>
    <col min="7425" max="7426" width="12.6640625" style="10" customWidth="1"/>
    <col min="7427" max="7429" width="0" style="10" hidden="1" customWidth="1"/>
    <col min="7430" max="7431" width="13.88671875" style="10" customWidth="1"/>
    <col min="7432" max="7432" width="12.6640625" style="10" customWidth="1"/>
    <col min="7433" max="7679" width="9.109375" style="10"/>
    <col min="7680" max="7680" width="57.109375" style="10" customWidth="1"/>
    <col min="7681" max="7682" width="12.6640625" style="10" customWidth="1"/>
    <col min="7683" max="7685" width="0" style="10" hidden="1" customWidth="1"/>
    <col min="7686" max="7687" width="13.88671875" style="10" customWidth="1"/>
    <col min="7688" max="7688" width="12.6640625" style="10" customWidth="1"/>
    <col min="7689" max="7935" width="9.109375" style="10"/>
    <col min="7936" max="7936" width="57.109375" style="10" customWidth="1"/>
    <col min="7937" max="7938" width="12.6640625" style="10" customWidth="1"/>
    <col min="7939" max="7941" width="0" style="10" hidden="1" customWidth="1"/>
    <col min="7942" max="7943" width="13.88671875" style="10" customWidth="1"/>
    <col min="7944" max="7944" width="12.6640625" style="10" customWidth="1"/>
    <col min="7945" max="8191" width="9.109375" style="10"/>
    <col min="8192" max="8192" width="57.109375" style="10" customWidth="1"/>
    <col min="8193" max="8194" width="12.6640625" style="10" customWidth="1"/>
    <col min="8195" max="8197" width="0" style="10" hidden="1" customWidth="1"/>
    <col min="8198" max="8199" width="13.88671875" style="10" customWidth="1"/>
    <col min="8200" max="8200" width="12.6640625" style="10" customWidth="1"/>
    <col min="8201" max="8447" width="9.109375" style="10"/>
    <col min="8448" max="8448" width="57.109375" style="10" customWidth="1"/>
    <col min="8449" max="8450" width="12.6640625" style="10" customWidth="1"/>
    <col min="8451" max="8453" width="0" style="10" hidden="1" customWidth="1"/>
    <col min="8454" max="8455" width="13.88671875" style="10" customWidth="1"/>
    <col min="8456" max="8456" width="12.6640625" style="10" customWidth="1"/>
    <col min="8457" max="8703" width="9.109375" style="10"/>
    <col min="8704" max="8704" width="57.109375" style="10" customWidth="1"/>
    <col min="8705" max="8706" width="12.6640625" style="10" customWidth="1"/>
    <col min="8707" max="8709" width="0" style="10" hidden="1" customWidth="1"/>
    <col min="8710" max="8711" width="13.88671875" style="10" customWidth="1"/>
    <col min="8712" max="8712" width="12.6640625" style="10" customWidth="1"/>
    <col min="8713" max="8959" width="9.109375" style="10"/>
    <col min="8960" max="8960" width="57.109375" style="10" customWidth="1"/>
    <col min="8961" max="8962" width="12.6640625" style="10" customWidth="1"/>
    <col min="8963" max="8965" width="0" style="10" hidden="1" customWidth="1"/>
    <col min="8966" max="8967" width="13.88671875" style="10" customWidth="1"/>
    <col min="8968" max="8968" width="12.6640625" style="10" customWidth="1"/>
    <col min="8969" max="9215" width="9.109375" style="10"/>
    <col min="9216" max="9216" width="57.109375" style="10" customWidth="1"/>
    <col min="9217" max="9218" width="12.6640625" style="10" customWidth="1"/>
    <col min="9219" max="9221" width="0" style="10" hidden="1" customWidth="1"/>
    <col min="9222" max="9223" width="13.88671875" style="10" customWidth="1"/>
    <col min="9224" max="9224" width="12.6640625" style="10" customWidth="1"/>
    <col min="9225" max="9471" width="9.109375" style="10"/>
    <col min="9472" max="9472" width="57.109375" style="10" customWidth="1"/>
    <col min="9473" max="9474" width="12.6640625" style="10" customWidth="1"/>
    <col min="9475" max="9477" width="0" style="10" hidden="1" customWidth="1"/>
    <col min="9478" max="9479" width="13.88671875" style="10" customWidth="1"/>
    <col min="9480" max="9480" width="12.6640625" style="10" customWidth="1"/>
    <col min="9481" max="9727" width="9.109375" style="10"/>
    <col min="9728" max="9728" width="57.109375" style="10" customWidth="1"/>
    <col min="9729" max="9730" width="12.6640625" style="10" customWidth="1"/>
    <col min="9731" max="9733" width="0" style="10" hidden="1" customWidth="1"/>
    <col min="9734" max="9735" width="13.88671875" style="10" customWidth="1"/>
    <col min="9736" max="9736" width="12.6640625" style="10" customWidth="1"/>
    <col min="9737" max="9983" width="9.109375" style="10"/>
    <col min="9984" max="9984" width="57.109375" style="10" customWidth="1"/>
    <col min="9985" max="9986" width="12.6640625" style="10" customWidth="1"/>
    <col min="9987" max="9989" width="0" style="10" hidden="1" customWidth="1"/>
    <col min="9990" max="9991" width="13.88671875" style="10" customWidth="1"/>
    <col min="9992" max="9992" width="12.6640625" style="10" customWidth="1"/>
    <col min="9993" max="10239" width="9.109375" style="10"/>
    <col min="10240" max="10240" width="57.109375" style="10" customWidth="1"/>
    <col min="10241" max="10242" width="12.6640625" style="10" customWidth="1"/>
    <col min="10243" max="10245" width="0" style="10" hidden="1" customWidth="1"/>
    <col min="10246" max="10247" width="13.88671875" style="10" customWidth="1"/>
    <col min="10248" max="10248" width="12.6640625" style="10" customWidth="1"/>
    <col min="10249" max="10495" width="9.109375" style="10"/>
    <col min="10496" max="10496" width="57.109375" style="10" customWidth="1"/>
    <col min="10497" max="10498" width="12.6640625" style="10" customWidth="1"/>
    <col min="10499" max="10501" width="0" style="10" hidden="1" customWidth="1"/>
    <col min="10502" max="10503" width="13.88671875" style="10" customWidth="1"/>
    <col min="10504" max="10504" width="12.6640625" style="10" customWidth="1"/>
    <col min="10505" max="10751" width="9.109375" style="10"/>
    <col min="10752" max="10752" width="57.109375" style="10" customWidth="1"/>
    <col min="10753" max="10754" width="12.6640625" style="10" customWidth="1"/>
    <col min="10755" max="10757" width="0" style="10" hidden="1" customWidth="1"/>
    <col min="10758" max="10759" width="13.88671875" style="10" customWidth="1"/>
    <col min="10760" max="10760" width="12.6640625" style="10" customWidth="1"/>
    <col min="10761" max="11007" width="9.109375" style="10"/>
    <col min="11008" max="11008" width="57.109375" style="10" customWidth="1"/>
    <col min="11009" max="11010" width="12.6640625" style="10" customWidth="1"/>
    <col min="11011" max="11013" width="0" style="10" hidden="1" customWidth="1"/>
    <col min="11014" max="11015" width="13.88671875" style="10" customWidth="1"/>
    <col min="11016" max="11016" width="12.6640625" style="10" customWidth="1"/>
    <col min="11017" max="11263" width="9.109375" style="10"/>
    <col min="11264" max="11264" width="57.109375" style="10" customWidth="1"/>
    <col min="11265" max="11266" width="12.6640625" style="10" customWidth="1"/>
    <col min="11267" max="11269" width="0" style="10" hidden="1" customWidth="1"/>
    <col min="11270" max="11271" width="13.88671875" style="10" customWidth="1"/>
    <col min="11272" max="11272" width="12.6640625" style="10" customWidth="1"/>
    <col min="11273" max="11519" width="9.109375" style="10"/>
    <col min="11520" max="11520" width="57.109375" style="10" customWidth="1"/>
    <col min="11521" max="11522" width="12.6640625" style="10" customWidth="1"/>
    <col min="11523" max="11525" width="0" style="10" hidden="1" customWidth="1"/>
    <col min="11526" max="11527" width="13.88671875" style="10" customWidth="1"/>
    <col min="11528" max="11528" width="12.6640625" style="10" customWidth="1"/>
    <col min="11529" max="11775" width="9.109375" style="10"/>
    <col min="11776" max="11776" width="57.109375" style="10" customWidth="1"/>
    <col min="11777" max="11778" width="12.6640625" style="10" customWidth="1"/>
    <col min="11779" max="11781" width="0" style="10" hidden="1" customWidth="1"/>
    <col min="11782" max="11783" width="13.88671875" style="10" customWidth="1"/>
    <col min="11784" max="11784" width="12.6640625" style="10" customWidth="1"/>
    <col min="11785" max="12031" width="9.109375" style="10"/>
    <col min="12032" max="12032" width="57.109375" style="10" customWidth="1"/>
    <col min="12033" max="12034" width="12.6640625" style="10" customWidth="1"/>
    <col min="12035" max="12037" width="0" style="10" hidden="1" customWidth="1"/>
    <col min="12038" max="12039" width="13.88671875" style="10" customWidth="1"/>
    <col min="12040" max="12040" width="12.6640625" style="10" customWidth="1"/>
    <col min="12041" max="12287" width="9.109375" style="10"/>
    <col min="12288" max="12288" width="57.109375" style="10" customWidth="1"/>
    <col min="12289" max="12290" width="12.6640625" style="10" customWidth="1"/>
    <col min="12291" max="12293" width="0" style="10" hidden="1" customWidth="1"/>
    <col min="12294" max="12295" width="13.88671875" style="10" customWidth="1"/>
    <col min="12296" max="12296" width="12.6640625" style="10" customWidth="1"/>
    <col min="12297" max="12543" width="9.109375" style="10"/>
    <col min="12544" max="12544" width="57.109375" style="10" customWidth="1"/>
    <col min="12545" max="12546" width="12.6640625" style="10" customWidth="1"/>
    <col min="12547" max="12549" width="0" style="10" hidden="1" customWidth="1"/>
    <col min="12550" max="12551" width="13.88671875" style="10" customWidth="1"/>
    <col min="12552" max="12552" width="12.6640625" style="10" customWidth="1"/>
    <col min="12553" max="12799" width="9.109375" style="10"/>
    <col min="12800" max="12800" width="57.109375" style="10" customWidth="1"/>
    <col min="12801" max="12802" width="12.6640625" style="10" customWidth="1"/>
    <col min="12803" max="12805" width="0" style="10" hidden="1" customWidth="1"/>
    <col min="12806" max="12807" width="13.88671875" style="10" customWidth="1"/>
    <col min="12808" max="12808" width="12.6640625" style="10" customWidth="1"/>
    <col min="12809" max="13055" width="9.109375" style="10"/>
    <col min="13056" max="13056" width="57.109375" style="10" customWidth="1"/>
    <col min="13057" max="13058" width="12.6640625" style="10" customWidth="1"/>
    <col min="13059" max="13061" width="0" style="10" hidden="1" customWidth="1"/>
    <col min="13062" max="13063" width="13.88671875" style="10" customWidth="1"/>
    <col min="13064" max="13064" width="12.6640625" style="10" customWidth="1"/>
    <col min="13065" max="13311" width="9.109375" style="10"/>
    <col min="13312" max="13312" width="57.109375" style="10" customWidth="1"/>
    <col min="13313" max="13314" width="12.6640625" style="10" customWidth="1"/>
    <col min="13315" max="13317" width="0" style="10" hidden="1" customWidth="1"/>
    <col min="13318" max="13319" width="13.88671875" style="10" customWidth="1"/>
    <col min="13320" max="13320" width="12.6640625" style="10" customWidth="1"/>
    <col min="13321" max="13567" width="9.109375" style="10"/>
    <col min="13568" max="13568" width="57.109375" style="10" customWidth="1"/>
    <col min="13569" max="13570" width="12.6640625" style="10" customWidth="1"/>
    <col min="13571" max="13573" width="0" style="10" hidden="1" customWidth="1"/>
    <col min="13574" max="13575" width="13.88671875" style="10" customWidth="1"/>
    <col min="13576" max="13576" width="12.6640625" style="10" customWidth="1"/>
    <col min="13577" max="13823" width="9.109375" style="10"/>
    <col min="13824" max="13824" width="57.109375" style="10" customWidth="1"/>
    <col min="13825" max="13826" width="12.6640625" style="10" customWidth="1"/>
    <col min="13827" max="13829" width="0" style="10" hidden="1" customWidth="1"/>
    <col min="13830" max="13831" width="13.88671875" style="10" customWidth="1"/>
    <col min="13832" max="13832" width="12.6640625" style="10" customWidth="1"/>
    <col min="13833" max="14079" width="9.109375" style="10"/>
    <col min="14080" max="14080" width="57.109375" style="10" customWidth="1"/>
    <col min="14081" max="14082" width="12.6640625" style="10" customWidth="1"/>
    <col min="14083" max="14085" width="0" style="10" hidden="1" customWidth="1"/>
    <col min="14086" max="14087" width="13.88671875" style="10" customWidth="1"/>
    <col min="14088" max="14088" width="12.6640625" style="10" customWidth="1"/>
    <col min="14089" max="14335" width="9.109375" style="10"/>
    <col min="14336" max="14336" width="57.109375" style="10" customWidth="1"/>
    <col min="14337" max="14338" width="12.6640625" style="10" customWidth="1"/>
    <col min="14339" max="14341" width="0" style="10" hidden="1" customWidth="1"/>
    <col min="14342" max="14343" width="13.88671875" style="10" customWidth="1"/>
    <col min="14344" max="14344" width="12.6640625" style="10" customWidth="1"/>
    <col min="14345" max="14591" width="9.109375" style="10"/>
    <col min="14592" max="14592" width="57.109375" style="10" customWidth="1"/>
    <col min="14593" max="14594" width="12.6640625" style="10" customWidth="1"/>
    <col min="14595" max="14597" width="0" style="10" hidden="1" customWidth="1"/>
    <col min="14598" max="14599" width="13.88671875" style="10" customWidth="1"/>
    <col min="14600" max="14600" width="12.6640625" style="10" customWidth="1"/>
    <col min="14601" max="14847" width="9.109375" style="10"/>
    <col min="14848" max="14848" width="57.109375" style="10" customWidth="1"/>
    <col min="14849" max="14850" width="12.6640625" style="10" customWidth="1"/>
    <col min="14851" max="14853" width="0" style="10" hidden="1" customWidth="1"/>
    <col min="14854" max="14855" width="13.88671875" style="10" customWidth="1"/>
    <col min="14856" max="14856" width="12.6640625" style="10" customWidth="1"/>
    <col min="14857" max="15103" width="9.109375" style="10"/>
    <col min="15104" max="15104" width="57.109375" style="10" customWidth="1"/>
    <col min="15105" max="15106" width="12.6640625" style="10" customWidth="1"/>
    <col min="15107" max="15109" width="0" style="10" hidden="1" customWidth="1"/>
    <col min="15110" max="15111" width="13.88671875" style="10" customWidth="1"/>
    <col min="15112" max="15112" width="12.6640625" style="10" customWidth="1"/>
    <col min="15113" max="15359" width="9.109375" style="10"/>
    <col min="15360" max="15360" width="57.109375" style="10" customWidth="1"/>
    <col min="15361" max="15362" width="12.6640625" style="10" customWidth="1"/>
    <col min="15363" max="15365" width="0" style="10" hidden="1" customWidth="1"/>
    <col min="15366" max="15367" width="13.88671875" style="10" customWidth="1"/>
    <col min="15368" max="15368" width="12.6640625" style="10" customWidth="1"/>
    <col min="15369" max="15615" width="9.109375" style="10"/>
    <col min="15616" max="15616" width="57.109375" style="10" customWidth="1"/>
    <col min="15617" max="15618" width="12.6640625" style="10" customWidth="1"/>
    <col min="15619" max="15621" width="0" style="10" hidden="1" customWidth="1"/>
    <col min="15622" max="15623" width="13.88671875" style="10" customWidth="1"/>
    <col min="15624" max="15624" width="12.6640625" style="10" customWidth="1"/>
    <col min="15625" max="15871" width="9.109375" style="10"/>
    <col min="15872" max="15872" width="57.109375" style="10" customWidth="1"/>
    <col min="15873" max="15874" width="12.6640625" style="10" customWidth="1"/>
    <col min="15875" max="15877" width="0" style="10" hidden="1" customWidth="1"/>
    <col min="15878" max="15879" width="13.88671875" style="10" customWidth="1"/>
    <col min="15880" max="15880" width="12.6640625" style="10" customWidth="1"/>
    <col min="15881" max="16127" width="9.109375" style="10"/>
    <col min="16128" max="16128" width="57.109375" style="10" customWidth="1"/>
    <col min="16129" max="16130" width="12.6640625" style="10" customWidth="1"/>
    <col min="16131" max="16133" width="0" style="10" hidden="1" customWidth="1"/>
    <col min="16134" max="16135" width="13.88671875" style="10" customWidth="1"/>
    <col min="16136" max="16136" width="12.6640625" style="10" customWidth="1"/>
    <col min="16137" max="16384" width="9.109375" style="10"/>
  </cols>
  <sheetData>
    <row r="1" spans="1:9" x14ac:dyDescent="0.3">
      <c r="A1" s="79" t="s">
        <v>55</v>
      </c>
      <c r="B1" s="79"/>
      <c r="C1" s="79"/>
      <c r="D1" s="79"/>
      <c r="E1" s="79"/>
      <c r="F1" s="79"/>
      <c r="G1" s="79"/>
      <c r="H1" s="79"/>
    </row>
    <row r="2" spans="1:9" x14ac:dyDescent="0.3">
      <c r="A2" s="79" t="s">
        <v>56</v>
      </c>
      <c r="B2" s="79"/>
      <c r="C2" s="79"/>
      <c r="D2" s="79"/>
      <c r="E2" s="79"/>
      <c r="F2" s="79"/>
      <c r="G2" s="79"/>
      <c r="H2" s="79"/>
    </row>
    <row r="3" spans="1:9" x14ac:dyDescent="0.3">
      <c r="A3" s="79" t="s">
        <v>117</v>
      </c>
      <c r="B3" s="79"/>
      <c r="C3" s="79"/>
      <c r="D3" s="79"/>
      <c r="E3" s="79"/>
      <c r="F3" s="79"/>
      <c r="G3" s="79"/>
      <c r="H3" s="79"/>
    </row>
    <row r="5" spans="1:9" x14ac:dyDescent="0.3">
      <c r="B5" s="45" t="s">
        <v>57</v>
      </c>
      <c r="C5" s="45" t="s">
        <v>58</v>
      </c>
      <c r="I5" s="45" t="s">
        <v>58</v>
      </c>
    </row>
    <row r="6" spans="1:9" x14ac:dyDescent="0.3">
      <c r="B6" s="46" t="s">
        <v>60</v>
      </c>
      <c r="C6" s="46" t="s">
        <v>60</v>
      </c>
      <c r="D6" s="46" t="s">
        <v>59</v>
      </c>
      <c r="E6" s="46" t="s">
        <v>59</v>
      </c>
      <c r="F6" s="46" t="s">
        <v>59</v>
      </c>
      <c r="G6" s="45"/>
      <c r="H6" s="45"/>
      <c r="I6" s="45" t="s">
        <v>60</v>
      </c>
    </row>
    <row r="7" spans="1:9" x14ac:dyDescent="0.3">
      <c r="B7" s="47">
        <v>45930</v>
      </c>
      <c r="C7" s="47">
        <v>45930</v>
      </c>
      <c r="D7" s="46">
        <v>41364</v>
      </c>
      <c r="E7" s="46">
        <v>41455</v>
      </c>
      <c r="F7" s="46" t="s">
        <v>61</v>
      </c>
      <c r="G7" s="46" t="s">
        <v>62</v>
      </c>
      <c r="H7" s="46" t="s">
        <v>63</v>
      </c>
      <c r="I7" s="48">
        <v>45930</v>
      </c>
    </row>
    <row r="8" spans="1:9" x14ac:dyDescent="0.3">
      <c r="A8" s="26" t="s">
        <v>64</v>
      </c>
      <c r="B8" s="49"/>
      <c r="C8" s="46"/>
      <c r="D8" s="46"/>
      <c r="E8" s="46"/>
      <c r="F8" s="46"/>
      <c r="G8" s="46"/>
      <c r="H8" s="50"/>
    </row>
    <row r="9" spans="1:9" x14ac:dyDescent="0.3">
      <c r="A9" s="27" t="s">
        <v>65</v>
      </c>
      <c r="B9" s="27">
        <v>1419528</v>
      </c>
      <c r="C9" s="40">
        <v>280000</v>
      </c>
      <c r="D9" s="50">
        <v>49860</v>
      </c>
      <c r="E9" s="50">
        <v>49860</v>
      </c>
      <c r="F9" s="50">
        <v>49860</v>
      </c>
      <c r="G9" s="50">
        <f>B9-C9</f>
        <v>1139528</v>
      </c>
      <c r="H9" s="51">
        <f>G9/C9</f>
        <v>4.0697428571428569</v>
      </c>
      <c r="I9" s="40">
        <v>280000</v>
      </c>
    </row>
    <row r="10" spans="1:9" x14ac:dyDescent="0.3">
      <c r="A10" s="27" t="s">
        <v>96</v>
      </c>
      <c r="B10" s="27">
        <v>63802.83</v>
      </c>
      <c r="C10" s="40">
        <v>57576</v>
      </c>
      <c r="D10" s="50">
        <v>21570</v>
      </c>
      <c r="E10" s="50">
        <v>21570</v>
      </c>
      <c r="F10" s="50">
        <v>21570</v>
      </c>
      <c r="G10" s="50">
        <f>B10-C10</f>
        <v>6226.8300000000017</v>
      </c>
      <c r="H10" s="51">
        <f>G10/C10</f>
        <v>0.10814974989578995</v>
      </c>
      <c r="I10" s="40">
        <v>57576</v>
      </c>
    </row>
    <row r="11" spans="1:9" x14ac:dyDescent="0.3">
      <c r="A11" s="27" t="s">
        <v>66</v>
      </c>
      <c r="B11" s="27">
        <v>58199.02</v>
      </c>
      <c r="C11" s="40">
        <v>205349</v>
      </c>
      <c r="D11" s="50">
        <v>56100</v>
      </c>
      <c r="E11" s="50">
        <v>56100</v>
      </c>
      <c r="F11" s="50">
        <v>56100</v>
      </c>
      <c r="G11" s="50">
        <f>B11-C11</f>
        <v>-147149.98000000001</v>
      </c>
      <c r="H11" s="51">
        <f>G11/C11</f>
        <v>-0.71658483849446553</v>
      </c>
      <c r="I11" s="40">
        <v>205349</v>
      </c>
    </row>
    <row r="12" spans="1:9" x14ac:dyDescent="0.3">
      <c r="A12" s="26" t="s">
        <v>67</v>
      </c>
      <c r="B12" s="41">
        <f t="shared" ref="B12:G12" si="0">SUM(B9:B11)</f>
        <v>1541529.85</v>
      </c>
      <c r="C12" s="41">
        <f t="shared" si="0"/>
        <v>542925</v>
      </c>
      <c r="D12" s="41">
        <f t="shared" si="0"/>
        <v>127530</v>
      </c>
      <c r="E12" s="41">
        <f t="shared" si="0"/>
        <v>127530</v>
      </c>
      <c r="F12" s="41">
        <f t="shared" si="0"/>
        <v>127530</v>
      </c>
      <c r="G12" s="41">
        <f t="shared" si="0"/>
        <v>998604.85000000009</v>
      </c>
      <c r="H12" s="52">
        <f>G12/C12</f>
        <v>1.839305336832896</v>
      </c>
      <c r="I12" s="41">
        <f>SUM(I9:I11)</f>
        <v>542925</v>
      </c>
    </row>
    <row r="13" spans="1:9" x14ac:dyDescent="0.3">
      <c r="A13" s="26"/>
      <c r="B13" s="49"/>
      <c r="C13" s="64"/>
      <c r="D13" s="46"/>
      <c r="E13" s="46"/>
      <c r="F13" s="46"/>
      <c r="G13" s="46"/>
      <c r="H13" s="50"/>
      <c r="I13" s="64"/>
    </row>
    <row r="14" spans="1:9" x14ac:dyDescent="0.3">
      <c r="A14" s="53" t="s">
        <v>68</v>
      </c>
      <c r="B14" s="53"/>
      <c r="C14" s="40"/>
      <c r="D14" s="50"/>
      <c r="E14" s="50"/>
      <c r="F14" s="50"/>
      <c r="G14" s="46"/>
      <c r="H14" s="50"/>
      <c r="I14" s="40"/>
    </row>
    <row r="15" spans="1:9" x14ac:dyDescent="0.3">
      <c r="A15" s="27" t="s">
        <v>69</v>
      </c>
      <c r="B15" s="27">
        <v>252402.41</v>
      </c>
      <c r="C15" s="40">
        <v>500000</v>
      </c>
      <c r="D15" s="50">
        <v>125000</v>
      </c>
      <c r="E15" s="50">
        <v>125000</v>
      </c>
      <c r="F15" s="50">
        <v>125000</v>
      </c>
      <c r="G15" s="50">
        <f>B15-C15</f>
        <v>-247597.59</v>
      </c>
      <c r="H15" s="51">
        <f>G15/C15</f>
        <v>-0.49519518000000001</v>
      </c>
      <c r="I15" s="40">
        <v>500000</v>
      </c>
    </row>
    <row r="16" spans="1:9" x14ac:dyDescent="0.3">
      <c r="A16" s="26" t="s">
        <v>70</v>
      </c>
      <c r="B16" s="41">
        <f>SUM(B15:B15)</f>
        <v>252402.41</v>
      </c>
      <c r="C16" s="41">
        <f t="shared" ref="C16" si="1">SUM(C15:C15)</f>
        <v>500000</v>
      </c>
      <c r="D16" s="54">
        <f>SUM(D15:D15)</f>
        <v>125000</v>
      </c>
      <c r="E16" s="54">
        <f>SUM(E15:E15)</f>
        <v>125000</v>
      </c>
      <c r="F16" s="54">
        <f>SUM(F15:F15)</f>
        <v>125000</v>
      </c>
      <c r="G16" s="54">
        <f>SUM(G15)</f>
        <v>-247597.59</v>
      </c>
      <c r="H16" s="52">
        <f>G16/C16</f>
        <v>-0.49519518000000001</v>
      </c>
      <c r="I16" s="41">
        <f t="shared" ref="I16" si="2">SUM(I15:I15)</f>
        <v>500000</v>
      </c>
    </row>
    <row r="17" spans="1:9" x14ac:dyDescent="0.3">
      <c r="A17" s="27"/>
      <c r="B17" s="29"/>
      <c r="C17" s="40"/>
      <c r="D17" s="50"/>
      <c r="E17" s="50"/>
      <c r="F17" s="50"/>
      <c r="G17" s="50"/>
      <c r="H17" s="55"/>
      <c r="I17" s="40"/>
    </row>
    <row r="18" spans="1:9" x14ac:dyDescent="0.3">
      <c r="A18" s="28" t="s">
        <v>71</v>
      </c>
      <c r="B18" s="56"/>
      <c r="C18" s="40"/>
      <c r="D18" s="50"/>
      <c r="E18" s="50"/>
      <c r="F18" s="50"/>
      <c r="G18" s="46"/>
      <c r="H18" s="46"/>
      <c r="I18" s="40"/>
    </row>
    <row r="19" spans="1:9" x14ac:dyDescent="0.3">
      <c r="A19" s="10" t="s">
        <v>72</v>
      </c>
      <c r="B19" s="30">
        <v>32500</v>
      </c>
      <c r="C19" s="27">
        <v>17700</v>
      </c>
      <c r="D19" s="29">
        <v>11600</v>
      </c>
      <c r="E19" s="29">
        <v>2300</v>
      </c>
      <c r="F19" s="29">
        <v>2200</v>
      </c>
      <c r="G19" s="40">
        <f t="shared" ref="G19:G32" si="3">-(B19-C19)</f>
        <v>-14800</v>
      </c>
      <c r="H19" s="57">
        <f t="shared" ref="H19:H28" si="4">G19/C19</f>
        <v>-0.83615819209039544</v>
      </c>
      <c r="I19" s="10">
        <v>17700</v>
      </c>
    </row>
    <row r="20" spans="1:9" x14ac:dyDescent="0.3">
      <c r="A20" s="10" t="s">
        <v>46</v>
      </c>
      <c r="B20" s="30">
        <v>6000</v>
      </c>
      <c r="C20" s="27">
        <v>6000</v>
      </c>
      <c r="D20" s="29">
        <v>1800</v>
      </c>
      <c r="E20" s="29">
        <v>1800</v>
      </c>
      <c r="F20" s="29">
        <v>1800</v>
      </c>
      <c r="G20" s="40">
        <f t="shared" si="3"/>
        <v>0</v>
      </c>
      <c r="H20" s="57">
        <f t="shared" si="4"/>
        <v>0</v>
      </c>
      <c r="I20" s="10">
        <v>6000</v>
      </c>
    </row>
    <row r="21" spans="1:9" x14ac:dyDescent="0.3">
      <c r="A21" s="10" t="s">
        <v>50</v>
      </c>
      <c r="B21" s="30">
        <v>202376.49</v>
      </c>
      <c r="C21" s="27">
        <v>20000</v>
      </c>
      <c r="D21" s="29">
        <v>10250</v>
      </c>
      <c r="E21" s="29">
        <v>10250</v>
      </c>
      <c r="F21" s="29">
        <v>10250</v>
      </c>
      <c r="G21" s="40">
        <f t="shared" si="3"/>
        <v>-182376.49</v>
      </c>
      <c r="H21" s="57">
        <f t="shared" si="4"/>
        <v>-9.1188244999999988</v>
      </c>
      <c r="I21" s="10">
        <v>20000</v>
      </c>
    </row>
    <row r="22" spans="1:9" x14ac:dyDescent="0.3">
      <c r="A22" s="10" t="s">
        <v>41</v>
      </c>
      <c r="B22" s="30">
        <v>28587.93</v>
      </c>
      <c r="C22" s="27">
        <v>30000</v>
      </c>
      <c r="D22" s="29">
        <v>7500</v>
      </c>
      <c r="E22" s="29">
        <v>7500</v>
      </c>
      <c r="F22" s="29">
        <v>7500</v>
      </c>
      <c r="G22" s="40">
        <f t="shared" si="3"/>
        <v>1412.0699999999997</v>
      </c>
      <c r="H22" s="57">
        <f t="shared" si="4"/>
        <v>4.7068999999999993E-2</v>
      </c>
      <c r="I22" s="27">
        <v>30000</v>
      </c>
    </row>
    <row r="23" spans="1:9" x14ac:dyDescent="0.3">
      <c r="A23" s="10" t="s">
        <v>40</v>
      </c>
      <c r="B23" s="30">
        <v>3027.49</v>
      </c>
      <c r="C23" s="27">
        <v>2800</v>
      </c>
      <c r="D23" s="29">
        <v>800</v>
      </c>
      <c r="E23" s="29">
        <v>800</v>
      </c>
      <c r="F23" s="29">
        <v>800</v>
      </c>
      <c r="G23" s="40">
        <f t="shared" si="3"/>
        <v>-227.48999999999978</v>
      </c>
      <c r="H23" s="57">
        <f t="shared" si="4"/>
        <v>-8.1246428571428497E-2</v>
      </c>
      <c r="I23" s="27">
        <v>2800</v>
      </c>
    </row>
    <row r="24" spans="1:9" x14ac:dyDescent="0.3">
      <c r="A24" s="10" t="s">
        <v>32</v>
      </c>
      <c r="B24" s="30">
        <v>16940</v>
      </c>
      <c r="C24" s="27">
        <v>14400</v>
      </c>
      <c r="D24" s="29">
        <v>3500</v>
      </c>
      <c r="E24" s="29">
        <v>3500</v>
      </c>
      <c r="F24" s="29">
        <v>3500</v>
      </c>
      <c r="G24" s="40">
        <f t="shared" si="3"/>
        <v>-2540</v>
      </c>
      <c r="H24" s="57">
        <f t="shared" si="4"/>
        <v>-0.1763888888888889</v>
      </c>
      <c r="I24" s="27">
        <v>14400</v>
      </c>
    </row>
    <row r="25" spans="1:9" x14ac:dyDescent="0.3">
      <c r="A25" s="10" t="s">
        <v>52</v>
      </c>
      <c r="B25" s="30">
        <v>1266.97</v>
      </c>
      <c r="C25" s="27">
        <v>200</v>
      </c>
      <c r="D25" s="29">
        <v>50</v>
      </c>
      <c r="E25" s="29">
        <v>50</v>
      </c>
      <c r="F25" s="29">
        <v>50</v>
      </c>
      <c r="G25" s="40">
        <f t="shared" si="3"/>
        <v>-1066.97</v>
      </c>
      <c r="H25" s="57">
        <f t="shared" si="4"/>
        <v>-5.3348500000000003</v>
      </c>
      <c r="I25" s="27">
        <v>200</v>
      </c>
    </row>
    <row r="26" spans="1:9" x14ac:dyDescent="0.3">
      <c r="A26" s="10" t="s">
        <v>47</v>
      </c>
      <c r="B26" s="30">
        <v>308.29000000000002</v>
      </c>
      <c r="C26" s="27">
        <v>350</v>
      </c>
      <c r="D26" s="29">
        <v>40</v>
      </c>
      <c r="E26" s="29">
        <v>40</v>
      </c>
      <c r="F26" s="29">
        <v>40</v>
      </c>
      <c r="G26" s="40">
        <f t="shared" si="3"/>
        <v>41.70999999999998</v>
      </c>
      <c r="H26" s="57">
        <f t="shared" si="4"/>
        <v>0.11917142857142851</v>
      </c>
      <c r="I26" s="27">
        <v>350</v>
      </c>
    </row>
    <row r="27" spans="1:9" x14ac:dyDescent="0.3">
      <c r="A27" s="10" t="s">
        <v>113</v>
      </c>
      <c r="B27" s="30">
        <v>4293.59</v>
      </c>
      <c r="C27" s="27">
        <v>0</v>
      </c>
      <c r="D27" s="29"/>
      <c r="E27" s="29"/>
      <c r="F27" s="29"/>
      <c r="G27" s="40">
        <f t="shared" si="3"/>
        <v>-4293.59</v>
      </c>
      <c r="H27" s="57">
        <v>-1</v>
      </c>
      <c r="I27" s="27">
        <v>0</v>
      </c>
    </row>
    <row r="28" spans="1:9" x14ac:dyDescent="0.3">
      <c r="A28" s="10" t="s">
        <v>49</v>
      </c>
      <c r="B28" s="30">
        <v>359.79</v>
      </c>
      <c r="C28" s="27">
        <v>800</v>
      </c>
      <c r="D28" s="29">
        <v>250</v>
      </c>
      <c r="E28" s="29">
        <v>250</v>
      </c>
      <c r="F28" s="29">
        <v>250</v>
      </c>
      <c r="G28" s="40">
        <f t="shared" si="3"/>
        <v>440.21</v>
      </c>
      <c r="H28" s="57">
        <f t="shared" si="4"/>
        <v>0.55026249999999999</v>
      </c>
      <c r="I28" s="27">
        <v>800</v>
      </c>
    </row>
    <row r="29" spans="1:9" x14ac:dyDescent="0.3">
      <c r="A29" s="10" t="s">
        <v>51</v>
      </c>
      <c r="B29" s="30">
        <v>315.51</v>
      </c>
      <c r="C29" s="27">
        <v>500</v>
      </c>
      <c r="D29" s="29">
        <v>100</v>
      </c>
      <c r="E29" s="29">
        <v>100</v>
      </c>
      <c r="F29" s="29">
        <v>100</v>
      </c>
      <c r="G29" s="40">
        <f t="shared" si="3"/>
        <v>184.49</v>
      </c>
      <c r="H29" s="57">
        <f>G29/C29</f>
        <v>0.36898000000000003</v>
      </c>
      <c r="I29" s="27">
        <v>500</v>
      </c>
    </row>
    <row r="30" spans="1:9" x14ac:dyDescent="0.3">
      <c r="A30" s="10" t="s">
        <v>53</v>
      </c>
      <c r="B30" s="30">
        <v>168</v>
      </c>
      <c r="C30" s="27">
        <v>168</v>
      </c>
      <c r="D30" s="29"/>
      <c r="E30" s="29"/>
      <c r="F30" s="29"/>
      <c r="G30" s="40">
        <f t="shared" si="3"/>
        <v>0</v>
      </c>
      <c r="H30" s="57">
        <f>G30/C30</f>
        <v>0</v>
      </c>
      <c r="I30" s="27">
        <v>168</v>
      </c>
    </row>
    <row r="31" spans="1:9" x14ac:dyDescent="0.3">
      <c r="A31" s="26" t="s">
        <v>73</v>
      </c>
      <c r="B31" s="42">
        <f>SUM(B19:B30)</f>
        <v>296144.05999999994</v>
      </c>
      <c r="C31" s="42">
        <f t="shared" ref="C31" si="5">SUM(C19:C30)</f>
        <v>92918</v>
      </c>
      <c r="D31" s="58">
        <f>SUM(D19:D29)</f>
        <v>35890</v>
      </c>
      <c r="E31" s="58">
        <f>SUM(E19:E29)</f>
        <v>26590</v>
      </c>
      <c r="F31" s="58">
        <f>SUM(F19:F29)</f>
        <v>26490</v>
      </c>
      <c r="G31" s="41">
        <f t="shared" si="3"/>
        <v>-203226.05999999994</v>
      </c>
      <c r="H31" s="59">
        <f>G31/C31</f>
        <v>-2.1871549107815489</v>
      </c>
      <c r="I31" s="42">
        <f t="shared" ref="I31" si="6">SUM(I19:I30)</f>
        <v>92918</v>
      </c>
    </row>
    <row r="32" spans="1:9" x14ac:dyDescent="0.3">
      <c r="A32" s="26" t="s">
        <v>74</v>
      </c>
      <c r="B32" s="43">
        <f>+B31+B16</f>
        <v>548546.47</v>
      </c>
      <c r="C32" s="43">
        <f>+C31+C16</f>
        <v>592918</v>
      </c>
      <c r="D32" s="60">
        <f>+D31+D16</f>
        <v>160890</v>
      </c>
      <c r="E32" s="60">
        <f>+E31+E16</f>
        <v>151590</v>
      </c>
      <c r="F32" s="60">
        <f>+F31+F16</f>
        <v>151490</v>
      </c>
      <c r="G32" s="41">
        <f t="shared" si="3"/>
        <v>44371.530000000028</v>
      </c>
      <c r="H32" s="59">
        <f>G32/C32</f>
        <v>7.4835862631932287E-2</v>
      </c>
      <c r="I32" s="43">
        <f>+I31+I16</f>
        <v>592918</v>
      </c>
    </row>
    <row r="33" spans="1:9" ht="15" thickBot="1" x14ac:dyDescent="0.35">
      <c r="A33" s="26" t="s">
        <v>75</v>
      </c>
      <c r="B33" s="44">
        <f>+B12-B32</f>
        <v>992983.38000000012</v>
      </c>
      <c r="C33" s="44">
        <f>+C12-C32</f>
        <v>-49993</v>
      </c>
      <c r="D33" s="61">
        <f>+D12-D32</f>
        <v>-33360</v>
      </c>
      <c r="E33" s="61">
        <f>+E12-E32</f>
        <v>-24060</v>
      </c>
      <c r="F33" s="61">
        <f>+F12-F32</f>
        <v>-23960</v>
      </c>
      <c r="G33" s="62">
        <f>(B33-C33)</f>
        <v>1042976.3800000001</v>
      </c>
      <c r="H33" s="63" t="s">
        <v>76</v>
      </c>
      <c r="I33" s="44">
        <f>+I12-I32</f>
        <v>-49993</v>
      </c>
    </row>
    <row r="34" spans="1:9" ht="15" thickTop="1" x14ac:dyDescent="0.3">
      <c r="A34" s="26"/>
      <c r="B34" s="26"/>
      <c r="C34" s="26"/>
      <c r="D34" s="26"/>
      <c r="E34" s="26"/>
      <c r="F34" s="26"/>
      <c r="G34" s="26"/>
      <c r="H34" s="31"/>
    </row>
    <row r="35" spans="1:9" x14ac:dyDescent="0.3">
      <c r="A35" s="26"/>
      <c r="B35" s="26"/>
      <c r="C35" s="26"/>
      <c r="D35" s="26"/>
      <c r="E35" s="26"/>
      <c r="F35" s="26"/>
      <c r="G35" s="26"/>
      <c r="H35" s="31"/>
    </row>
    <row r="36" spans="1:9" x14ac:dyDescent="0.3">
      <c r="C36" s="27"/>
      <c r="D36" s="27"/>
      <c r="E36" s="27"/>
      <c r="F36" s="27"/>
    </row>
    <row r="37" spans="1:9" x14ac:dyDescent="0.3">
      <c r="A37" s="28"/>
      <c r="B37" s="28"/>
    </row>
    <row r="38" spans="1:9" x14ac:dyDescent="0.3">
      <c r="A38" s="27"/>
      <c r="B38" s="27"/>
    </row>
    <row r="43" spans="1:9" x14ac:dyDescent="0.3">
      <c r="C43" s="32"/>
    </row>
    <row r="44" spans="1:9" x14ac:dyDescent="0.3">
      <c r="A44" s="32"/>
      <c r="B44" s="32"/>
      <c r="C44" s="32"/>
      <c r="D44" s="32"/>
    </row>
    <row r="47" spans="1:9" x14ac:dyDescent="0.3">
      <c r="A47" s="32"/>
      <c r="B47" s="32"/>
      <c r="C47" s="32"/>
    </row>
    <row r="48" spans="1:9" x14ac:dyDescent="0.3">
      <c r="A48" s="32"/>
      <c r="B48" s="32"/>
    </row>
    <row r="53" spans="1:2" x14ac:dyDescent="0.3">
      <c r="A53" s="32"/>
      <c r="B53" s="32"/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NOTES</vt:lpstr>
      <vt:lpstr>BALANCE SHEET</vt:lpstr>
      <vt:lpstr>INCOME STATEMENT</vt:lpstr>
      <vt:lpstr>ADMIN</vt:lpstr>
      <vt:lpstr>BUDGET</vt:lpstr>
      <vt:lpstr>ADMIN!Print_Area</vt:lpstr>
      <vt:lpstr>BUDGET!Print_Area</vt:lpstr>
      <vt:lpstr>'INCOME STATEMENT'!Print_Area</vt:lpstr>
      <vt:lpstr>NOTES!Print_Area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</dc:creator>
  <cp:lastModifiedBy>Jillian Cranney</cp:lastModifiedBy>
  <cp:lastPrinted>2025-11-15T15:18:15Z</cp:lastPrinted>
  <dcterms:created xsi:type="dcterms:W3CDTF">2016-08-15T20:09:38Z</dcterms:created>
  <dcterms:modified xsi:type="dcterms:W3CDTF">2025-11-17T12:13:43Z</dcterms:modified>
</cp:coreProperties>
</file>